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480" yWindow="1635" windowWidth="15180" windowHeight="7785" tabRatio="932"/>
  </bookViews>
  <sheets>
    <sheet name="Wybrane dane finansowe" sheetId="74" r:id="rId1"/>
    <sheet name="Aktywa" sheetId="82" r:id="rId2"/>
    <sheet name="Pasywa" sheetId="7" r:id="rId3"/>
    <sheet name="RZiS" sheetId="89" r:id="rId4"/>
    <sheet name="Segmenty - RZiS 3Q" sheetId="97" state="hidden" r:id="rId5"/>
    <sheet name="CF" sheetId="12" r:id="rId6"/>
    <sheet name="Segmenty - RZiS" sheetId="100" r:id="rId7"/>
    <sheet name="NI - projekty" sheetId="65" r:id="rId8"/>
    <sheet name="Zapasy - projekty" sheetId="32" r:id="rId9"/>
    <sheet name="N.10" sheetId="46" state="hidden" r:id="rId10"/>
    <sheet name="N.18" sheetId="24" state="hidden" r:id="rId11"/>
    <sheet name="N.21A" sheetId="57" state="hidden" r:id="rId12"/>
    <sheet name="Obligacje" sheetId="93" r:id="rId13"/>
    <sheet name="Kredyty" sheetId="96" r:id="rId14"/>
    <sheet name="N.21" sheetId="27" state="hidden" r:id="rId15"/>
    <sheet name="IC" sheetId="90" state="hidden" r:id="rId16"/>
  </sheets>
  <externalReferences>
    <externalReference r:id="rId17"/>
    <externalReference r:id="rId18"/>
    <externalReference r:id="rId19"/>
  </externalReferences>
  <definedNames>
    <definedName name="_Toc177792181" localSheetId="5">CF!$B$2</definedName>
    <definedName name="_Toc177792181" localSheetId="9">N.10!#REF!</definedName>
    <definedName name="_Toc177792181" localSheetId="10">N.18!#REF!</definedName>
    <definedName name="_Toc177792181" localSheetId="14">N.21!#REF!</definedName>
    <definedName name="_Toc177792181" localSheetId="11">N.21A!#REF!</definedName>
    <definedName name="_Toc177792181" localSheetId="7">'NI - projekty'!#REF!</definedName>
    <definedName name="_Toc177792181" localSheetId="2">Pasywa!$B$2</definedName>
    <definedName name="_Toc177792181" localSheetId="3">RZiS!$B$2</definedName>
    <definedName name="_Toc177792181" localSheetId="6">'[2]10B'!#REF!</definedName>
    <definedName name="_Toc177792181" localSheetId="8">'Zapasy - projekty'!#REF!</definedName>
    <definedName name="_Toc177792181">'[2]10B'!#REF!</definedName>
    <definedName name="_Toc177792181_1" localSheetId="6">'[2]11'!#REF!</definedName>
    <definedName name="_Toc177792181_1">'[2]11'!#REF!</definedName>
    <definedName name="_Toc177792181_10" localSheetId="6">'[2]17A'!#REF!</definedName>
    <definedName name="_Toc177792181_10">'[2]17A'!#REF!</definedName>
    <definedName name="_Toc177792181_11" localSheetId="6">'[2]17B'!#REF!</definedName>
    <definedName name="_Toc177792181_11">'[2]17B'!#REF!</definedName>
    <definedName name="_Toc177792181_12" localSheetId="6">'[2]17C'!#REF!</definedName>
    <definedName name="_Toc177792181_12">'[2]17C'!#REF!</definedName>
    <definedName name="_Toc177792181_13" localSheetId="6">'[2]18'!#REF!</definedName>
    <definedName name="_Toc177792181_13">'[2]18'!#REF!</definedName>
    <definedName name="_Toc177792181_14" localSheetId="6">'[2]18 cd.'!#REF!</definedName>
    <definedName name="_Toc177792181_14">'[2]18 cd.'!#REF!</definedName>
    <definedName name="_Toc177792181_15" localSheetId="6">'[2]19'!#REF!</definedName>
    <definedName name="_Toc177792181_15">'[2]19'!#REF!</definedName>
    <definedName name="_Toc177792181_16" localSheetId="6">'[2]1A'!#REF!</definedName>
    <definedName name="_Toc177792181_16">'[2]1A'!#REF!</definedName>
    <definedName name="_Toc177792181_17" localSheetId="6">'[2]1B'!#REF!</definedName>
    <definedName name="_Toc177792181_17">'[2]1B'!#REF!</definedName>
    <definedName name="_Toc177792181_18" localSheetId="6">'[2]1C'!#REF!</definedName>
    <definedName name="_Toc177792181_18">'[2]1C'!#REF!</definedName>
    <definedName name="_Toc177792181_19" localSheetId="6">'[2]20'!#REF!</definedName>
    <definedName name="_Toc177792181_19">'[2]20'!#REF!</definedName>
    <definedName name="_Toc177792181_2" localSheetId="6">'[2]12'!#REF!</definedName>
    <definedName name="_Toc177792181_2">'[2]12'!#REF!</definedName>
    <definedName name="_Toc177792181_20" localSheetId="6">'[2]22'!#REF!</definedName>
    <definedName name="_Toc177792181_20">'[2]22'!#REF!</definedName>
    <definedName name="_Toc177792181_21" localSheetId="6">'[2]23'!#REF!</definedName>
    <definedName name="_Toc177792181_21">'[2]23'!#REF!</definedName>
    <definedName name="_Toc177792181_22" localSheetId="6">'[2]24'!#REF!</definedName>
    <definedName name="_Toc177792181_22">'[2]24'!#REF!</definedName>
    <definedName name="_Toc177792181_23" localSheetId="6">'[2]25A'!#REF!</definedName>
    <definedName name="_Toc177792181_23">'[2]25A'!#REF!</definedName>
    <definedName name="_Toc177792181_24" localSheetId="6">'[2]25B'!#REF!</definedName>
    <definedName name="_Toc177792181_24">'[2]25B'!#REF!</definedName>
    <definedName name="_Toc177792181_25" localSheetId="6">'[2]25C'!#REF!</definedName>
    <definedName name="_Toc177792181_25">'[2]25C'!#REF!</definedName>
    <definedName name="_Toc177792181_26" localSheetId="6">'[2]26A'!#REF!</definedName>
    <definedName name="_Toc177792181_26">'[2]26A'!#REF!</definedName>
    <definedName name="_Toc177792181_27" localSheetId="6">'[2]26B'!#REF!</definedName>
    <definedName name="_Toc177792181_27">'[2]26B'!#REF!</definedName>
    <definedName name="_Toc177792181_28" localSheetId="6">'[2]27A'!#REF!</definedName>
    <definedName name="_Toc177792181_28">'[2]27A'!#REF!</definedName>
    <definedName name="_Toc177792181_29" localSheetId="6">'[2]27B'!#REF!</definedName>
    <definedName name="_Toc177792181_29">'[2]27B'!#REF!</definedName>
    <definedName name="_Toc177792181_3" localSheetId="6">'[2]13'!#REF!</definedName>
    <definedName name="_Toc177792181_3">'[2]13'!#REF!</definedName>
    <definedName name="_Toc177792181_30" localSheetId="6">'[2]28A'!#REF!</definedName>
    <definedName name="_Toc177792181_30">'[2]28A'!#REF!</definedName>
    <definedName name="_Toc177792181_31" localSheetId="6">'[2]28B'!#REF!</definedName>
    <definedName name="_Toc177792181_31">'[2]28B'!#REF!</definedName>
    <definedName name="_Toc177792181_32" localSheetId="6">'[2]29A'!#REF!</definedName>
    <definedName name="_Toc177792181_32">'[2]29A'!#REF!</definedName>
    <definedName name="_Toc177792181_33" localSheetId="6">'[2]29B'!#REF!</definedName>
    <definedName name="_Toc177792181_33">'[2]29B'!#REF!</definedName>
    <definedName name="_Toc177792181_34" localSheetId="6">'[2]29D'!#REF!</definedName>
    <definedName name="_Toc177792181_34">'[2]29D'!#REF!</definedName>
    <definedName name="_Toc177792181_35" localSheetId="6">'[2]2A'!#REF!</definedName>
    <definedName name="_Toc177792181_35">'[2]2A'!#REF!</definedName>
    <definedName name="_Toc177792181_36" localSheetId="6">'[2]2B'!#REF!</definedName>
    <definedName name="_Toc177792181_36">'[2]2B'!#REF!</definedName>
    <definedName name="_Toc177792181_37" localSheetId="6">'[2]2C'!#REF!</definedName>
    <definedName name="_Toc177792181_37">'[2]2C'!#REF!</definedName>
    <definedName name="_Toc177792181_38" localSheetId="6">'[2]2D'!#REF!</definedName>
    <definedName name="_Toc177792181_38">'[2]2D'!#REF!</definedName>
    <definedName name="_Toc177792181_39" localSheetId="6">'[2]32'!#REF!</definedName>
    <definedName name="_Toc177792181_39">'[2]32'!#REF!</definedName>
    <definedName name="_Toc177792181_4" localSheetId="6">'[2]14A'!#REF!</definedName>
    <definedName name="_Toc177792181_4">'[2]14A'!#REF!</definedName>
    <definedName name="_Toc177792181_40" localSheetId="6">'[2]33.1'!#REF!</definedName>
    <definedName name="_Toc177792181_40">'[2]33.1'!#REF!</definedName>
    <definedName name="_Toc177792181_41" localSheetId="6">'[2]33.2'!#REF!</definedName>
    <definedName name="_Toc177792181_41">'[2]33.2'!#REF!</definedName>
    <definedName name="_Toc177792181_42" localSheetId="6">'[2]33.4.1'!#REF!</definedName>
    <definedName name="_Toc177792181_42">'[2]33.4.1'!#REF!</definedName>
    <definedName name="_Toc177792181_43" localSheetId="6">'[2]33.4.3'!#REF!</definedName>
    <definedName name="_Toc177792181_43">'[2]33.4.3'!#REF!</definedName>
    <definedName name="_Toc177792181_44" localSheetId="6">'[2]33.5'!#REF!</definedName>
    <definedName name="_Toc177792181_44">'[2]33.5'!#REF!</definedName>
    <definedName name="_Toc177792181_45" localSheetId="6">'[2]3A'!#REF!</definedName>
    <definedName name="_Toc177792181_45">'[2]3A'!#REF!</definedName>
    <definedName name="_Toc177792181_46" localSheetId="6">'[2]3A cd.'!#REF!</definedName>
    <definedName name="_Toc177792181_46">'[2]3A cd.'!#REF!</definedName>
    <definedName name="_Toc177792181_47" localSheetId="6">'[2]3B'!#REF!</definedName>
    <definedName name="_Toc177792181_47">'[2]3B'!#REF!</definedName>
    <definedName name="_Toc177792181_48" localSheetId="6">'[2]3B cd.'!#REF!</definedName>
    <definedName name="_Toc177792181_48">'[2]3B cd.'!#REF!</definedName>
    <definedName name="_Toc177792181_49" localSheetId="6">'[2]4'!#REF!</definedName>
    <definedName name="_Toc177792181_49">'[2]4'!#REF!</definedName>
    <definedName name="_Toc177792181_5" localSheetId="6">'[2]14B'!#REF!</definedName>
    <definedName name="_Toc177792181_5">'[2]14B'!#REF!</definedName>
    <definedName name="_Toc177792181_50" localSheetId="6">'[2]4 cd.'!#REF!</definedName>
    <definedName name="_Toc177792181_50">'[2]4 cd.'!#REF!</definedName>
    <definedName name="_Toc177792181_51" localSheetId="6">'[2]4A'!#REF!</definedName>
    <definedName name="_Toc177792181_51">'[2]4A'!#REF!</definedName>
    <definedName name="_Toc177792181_52" localSheetId="6">'[2]4A cd.'!#REF!</definedName>
    <definedName name="_Toc177792181_52">'[2]4A cd.'!#REF!</definedName>
    <definedName name="_Toc177792181_53" localSheetId="6">'[2]5A'!#REF!</definedName>
    <definedName name="_Toc177792181_53">'[2]5A'!#REF!</definedName>
    <definedName name="_Toc177792181_54" localSheetId="6">'[2]5B'!#REF!</definedName>
    <definedName name="_Toc177792181_54">'[2]5B'!#REF!</definedName>
    <definedName name="_Toc177792181_55" localSheetId="6">'[2]6'!#REF!</definedName>
    <definedName name="_Toc177792181_55">'[2]6'!#REF!</definedName>
    <definedName name="_Toc177792181_56" localSheetId="6">'[2]7A'!#REF!</definedName>
    <definedName name="_Toc177792181_56">'[2]7A'!#REF!</definedName>
    <definedName name="_Toc177792181_57" localSheetId="6">'[2]7B'!#REF!</definedName>
    <definedName name="_Toc177792181_57">'[2]7B'!#REF!</definedName>
    <definedName name="_Toc177792181_58" localSheetId="6">'[2]7B_1'!#REF!</definedName>
    <definedName name="_Toc177792181_58">'[2]7B_1'!#REF!</definedName>
    <definedName name="_Toc177792181_59" localSheetId="6">[2]kapitały!#REF!</definedName>
    <definedName name="_Toc177792181_59">[2]kapitały!#REF!</definedName>
    <definedName name="_Toc177792181_6" localSheetId="6">'[2]15A'!#REF!</definedName>
    <definedName name="_Toc177792181_6">'[2]15A'!#REF!</definedName>
    <definedName name="_Toc177792181_60" localSheetId="6">'[2]Nakłady inwest.'!#REF!</definedName>
    <definedName name="_Toc177792181_60">'[2]Nakłady inwest.'!#REF!</definedName>
    <definedName name="_Toc177792181_62" localSheetId="6">[2]podpisy!#REF!</definedName>
    <definedName name="_Toc177792181_62">[2]podpisy!#REF!</definedName>
    <definedName name="_Toc177792181_64" localSheetId="6">'[2]Ryzyko płynności'!#REF!</definedName>
    <definedName name="_Toc177792181_64">'[2]Ryzyko płynności'!#REF!</definedName>
    <definedName name="_Toc177792181_66" localSheetId="6">'[2]Zamort. koszt'!#REF!</definedName>
    <definedName name="_Toc177792181_66">'[2]Zamort. koszt'!#REF!</definedName>
    <definedName name="_Toc177792181_67" localSheetId="6">'[2]Zarządzanie kapitałem'!#REF!</definedName>
    <definedName name="_Toc177792181_67">'[2]Zarządzanie kapitałem'!#REF!</definedName>
    <definedName name="_Toc177792181_7" localSheetId="6">'[2]15B'!#REF!</definedName>
    <definedName name="_Toc177792181_7">'[2]15B'!#REF!</definedName>
    <definedName name="_Toc177792181_8" localSheetId="6">'[2]16A'!#REF!</definedName>
    <definedName name="_Toc177792181_8">'[2]16A'!#REF!</definedName>
    <definedName name="_Toc177792181_9" localSheetId="6">'[2]16B'!#REF!</definedName>
    <definedName name="_Toc177792181_9">'[2]16B'!#REF!</definedName>
    <definedName name="_Toc271626932" localSheetId="2">Pasywa!#REF!</definedName>
    <definedName name="_Toc271626936" localSheetId="9">N.10!#REF!</definedName>
    <definedName name="_Toc271626936" localSheetId="10">N.18!#REF!</definedName>
    <definedName name="_Toc271626936" localSheetId="14">N.21!#REF!</definedName>
    <definedName name="_Toc271626936" localSheetId="11">N.21A!#REF!</definedName>
    <definedName name="_Toc271626936" localSheetId="7">'NI - projekty'!#REF!</definedName>
    <definedName name="_Toc271626936" localSheetId="6">'[2]10B'!#REF!</definedName>
    <definedName name="_Toc271626936" localSheetId="8">'Zapasy - projekty'!#REF!</definedName>
    <definedName name="_Toc271626936">'[2]10B'!#REF!</definedName>
    <definedName name="_Toc271626936_1" localSheetId="6">'[2]11'!#REF!</definedName>
    <definedName name="_Toc271626936_1">'[2]11'!#REF!</definedName>
    <definedName name="_Toc271626936_10" localSheetId="6">'[2]17A'!#REF!</definedName>
    <definedName name="_Toc271626936_10">'[2]17A'!#REF!</definedName>
    <definedName name="_Toc271626936_11" localSheetId="6">'[2]17B'!#REF!</definedName>
    <definedName name="_Toc271626936_11">'[2]17B'!#REF!</definedName>
    <definedName name="_Toc271626936_12" localSheetId="6">'[2]17C'!#REF!</definedName>
    <definedName name="_Toc271626936_12">'[2]17C'!#REF!</definedName>
    <definedName name="_Toc271626936_13" localSheetId="6">'[2]18'!#REF!</definedName>
    <definedName name="_Toc271626936_13">'[2]18'!#REF!</definedName>
    <definedName name="_Toc271626936_14" localSheetId="6">'[2]18 cd.'!#REF!</definedName>
    <definedName name="_Toc271626936_14">'[2]18 cd.'!#REF!</definedName>
    <definedName name="_Toc271626936_15" localSheetId="6">'[2]19'!#REF!</definedName>
    <definedName name="_Toc271626936_15">'[2]19'!#REF!</definedName>
    <definedName name="_Toc271626936_16" localSheetId="6">'[2]1A'!#REF!</definedName>
    <definedName name="_Toc271626936_16">'[2]1A'!#REF!</definedName>
    <definedName name="_Toc271626936_17" localSheetId="6">'[2]1B'!#REF!</definedName>
    <definedName name="_Toc271626936_17">'[2]1B'!#REF!</definedName>
    <definedName name="_Toc271626936_18" localSheetId="6">'[2]1C'!#REF!</definedName>
    <definedName name="_Toc271626936_18">'[2]1C'!#REF!</definedName>
    <definedName name="_Toc271626936_19" localSheetId="6">'[2]20'!#REF!</definedName>
    <definedName name="_Toc271626936_19">'[2]20'!#REF!</definedName>
    <definedName name="_Toc271626936_2" localSheetId="6">'[2]12'!#REF!</definedName>
    <definedName name="_Toc271626936_2">'[2]12'!#REF!</definedName>
    <definedName name="_Toc271626936_20" localSheetId="6">'[2]22'!#REF!</definedName>
    <definedName name="_Toc271626936_20">'[2]22'!#REF!</definedName>
    <definedName name="_Toc271626936_21" localSheetId="6">'[2]23'!#REF!</definedName>
    <definedName name="_Toc271626936_21">'[2]23'!#REF!</definedName>
    <definedName name="_Toc271626936_22" localSheetId="6">'[2]24'!#REF!</definedName>
    <definedName name="_Toc271626936_22">'[2]24'!#REF!</definedName>
    <definedName name="_Toc271626936_23" localSheetId="6">'[2]25A'!#REF!</definedName>
    <definedName name="_Toc271626936_23">'[2]25A'!#REF!</definedName>
    <definedName name="_Toc271626936_24" localSheetId="6">'[2]25B'!#REF!</definedName>
    <definedName name="_Toc271626936_24">'[2]25B'!#REF!</definedName>
    <definedName name="_Toc271626936_25" localSheetId="6">'[2]25C'!#REF!</definedName>
    <definedName name="_Toc271626936_25">'[2]25C'!#REF!</definedName>
    <definedName name="_Toc271626936_26" localSheetId="6">'[2]26A'!#REF!</definedName>
    <definedName name="_Toc271626936_26">'[2]26A'!#REF!</definedName>
    <definedName name="_Toc271626936_27" localSheetId="6">'[2]26B'!#REF!</definedName>
    <definedName name="_Toc271626936_27">'[2]26B'!#REF!</definedName>
    <definedName name="_Toc271626936_28" localSheetId="6">'[2]27A'!#REF!</definedName>
    <definedName name="_Toc271626936_28">'[2]27A'!#REF!</definedName>
    <definedName name="_Toc271626936_29" localSheetId="6">'[2]27B'!#REF!</definedName>
    <definedName name="_Toc271626936_29">'[2]27B'!#REF!</definedName>
    <definedName name="_Toc271626936_3" localSheetId="6">'[2]13'!#REF!</definedName>
    <definedName name="_Toc271626936_3">'[2]13'!#REF!</definedName>
    <definedName name="_Toc271626936_30" localSheetId="6">'[2]28A'!#REF!</definedName>
    <definedName name="_Toc271626936_30">'[2]28A'!#REF!</definedName>
    <definedName name="_Toc271626936_31" localSheetId="6">'[2]28B'!#REF!</definedName>
    <definedName name="_Toc271626936_31">'[2]28B'!#REF!</definedName>
    <definedName name="_Toc271626936_32" localSheetId="6">'[2]29A'!#REF!</definedName>
    <definedName name="_Toc271626936_32">'[2]29A'!#REF!</definedName>
    <definedName name="_Toc271626936_33" localSheetId="6">'[2]29B'!#REF!</definedName>
    <definedName name="_Toc271626936_33">'[2]29B'!#REF!</definedName>
    <definedName name="_Toc271626936_34" localSheetId="6">'[2]29D'!#REF!</definedName>
    <definedName name="_Toc271626936_34">'[2]29D'!#REF!</definedName>
    <definedName name="_Toc271626936_35" localSheetId="6">'[2]2A'!#REF!</definedName>
    <definedName name="_Toc271626936_35">'[2]2A'!#REF!</definedName>
    <definedName name="_Toc271626936_36" localSheetId="6">'[2]2B'!#REF!</definedName>
    <definedName name="_Toc271626936_36">'[2]2B'!#REF!</definedName>
    <definedName name="_Toc271626936_37" localSheetId="6">'[2]2C'!#REF!</definedName>
    <definedName name="_Toc271626936_37">'[2]2C'!#REF!</definedName>
    <definedName name="_Toc271626936_38" localSheetId="6">'[2]2D'!#REF!</definedName>
    <definedName name="_Toc271626936_38">'[2]2D'!#REF!</definedName>
    <definedName name="_Toc271626936_39" localSheetId="6">'[2]32'!#REF!</definedName>
    <definedName name="_Toc271626936_39">'[2]32'!#REF!</definedName>
    <definedName name="_Toc271626936_4" localSheetId="6">'[2]14A'!#REF!</definedName>
    <definedName name="_Toc271626936_4">'[2]14A'!#REF!</definedName>
    <definedName name="_Toc271626936_40" localSheetId="6">'[2]33.1'!#REF!</definedName>
    <definedName name="_Toc271626936_40">'[2]33.1'!#REF!</definedName>
    <definedName name="_Toc271626936_41" localSheetId="6">'[2]33.2'!#REF!</definedName>
    <definedName name="_Toc271626936_41">'[2]33.2'!#REF!</definedName>
    <definedName name="_Toc271626936_42" localSheetId="6">'[2]33.4.1'!#REF!</definedName>
    <definedName name="_Toc271626936_42">'[2]33.4.1'!#REF!</definedName>
    <definedName name="_Toc271626936_43" localSheetId="6">'[2]33.4.3'!#REF!</definedName>
    <definedName name="_Toc271626936_43">'[2]33.4.3'!#REF!</definedName>
    <definedName name="_Toc271626936_44" localSheetId="6">'[2]33.5'!#REF!</definedName>
    <definedName name="_Toc271626936_44">'[2]33.5'!#REF!</definedName>
    <definedName name="_Toc271626936_45" localSheetId="6">'[2]3A'!#REF!</definedName>
    <definedName name="_Toc271626936_45">'[2]3A'!#REF!</definedName>
    <definedName name="_Toc271626936_46" localSheetId="6">'[2]3A cd.'!#REF!</definedName>
    <definedName name="_Toc271626936_46">'[2]3A cd.'!#REF!</definedName>
    <definedName name="_Toc271626936_47" localSheetId="6">'[2]3B'!#REF!</definedName>
    <definedName name="_Toc271626936_47">'[2]3B'!#REF!</definedName>
    <definedName name="_Toc271626936_48" localSheetId="6">'[2]3B cd.'!#REF!</definedName>
    <definedName name="_Toc271626936_48">'[2]3B cd.'!#REF!</definedName>
    <definedName name="_Toc271626936_49" localSheetId="6">'[2]4'!#REF!</definedName>
    <definedName name="_Toc271626936_49">'[2]4'!#REF!</definedName>
    <definedName name="_Toc271626936_5" localSheetId="6">'[2]14B'!#REF!</definedName>
    <definedName name="_Toc271626936_5">'[2]14B'!#REF!</definedName>
    <definedName name="_Toc271626936_50" localSheetId="6">'[2]4 cd.'!#REF!</definedName>
    <definedName name="_Toc271626936_50">'[2]4 cd.'!#REF!</definedName>
    <definedName name="_Toc271626936_51" localSheetId="6">'[2]4A'!#REF!</definedName>
    <definedName name="_Toc271626936_51">'[2]4A'!#REF!</definedName>
    <definedName name="_Toc271626936_52" localSheetId="6">'[2]4A cd.'!#REF!</definedName>
    <definedName name="_Toc271626936_52">'[2]4A cd.'!#REF!</definedName>
    <definedName name="_Toc271626936_53" localSheetId="6">'[2]5A'!#REF!</definedName>
    <definedName name="_Toc271626936_53">'[2]5A'!#REF!</definedName>
    <definedName name="_Toc271626936_54" localSheetId="6">'[2]5B'!#REF!</definedName>
    <definedName name="_Toc271626936_54">'[2]5B'!#REF!</definedName>
    <definedName name="_Toc271626936_55" localSheetId="6">'[2]6'!#REF!</definedName>
    <definedName name="_Toc271626936_55">'[2]6'!#REF!</definedName>
    <definedName name="_Toc271626936_56" localSheetId="6">'[2]7A'!#REF!</definedName>
    <definedName name="_Toc271626936_56">'[2]7A'!#REF!</definedName>
    <definedName name="_Toc271626936_57" localSheetId="6">'[2]7B'!#REF!</definedName>
    <definedName name="_Toc271626936_57">'[2]7B'!#REF!</definedName>
    <definedName name="_Toc271626936_58" localSheetId="6">'[2]7B_1'!#REF!</definedName>
    <definedName name="_Toc271626936_58">'[2]7B_1'!#REF!</definedName>
    <definedName name="_Toc271626936_59" localSheetId="6">'[2]Nakłady inwest.'!#REF!</definedName>
    <definedName name="_Toc271626936_59">'[2]Nakłady inwest.'!#REF!</definedName>
    <definedName name="_Toc271626936_6" localSheetId="6">'[2]15A'!#REF!</definedName>
    <definedName name="_Toc271626936_6">'[2]15A'!#REF!</definedName>
    <definedName name="_Toc271626936_60" localSheetId="6">[2]podpisy!#REF!</definedName>
    <definedName name="_Toc271626936_60">[2]podpisy!#REF!</definedName>
    <definedName name="_Toc271626936_61" localSheetId="6">'[2]Ryzyko płynności'!#REF!</definedName>
    <definedName name="_Toc271626936_61">'[2]Ryzyko płynności'!#REF!</definedName>
    <definedName name="_Toc271626936_62" localSheetId="6">'[2]Zamort. koszt'!#REF!</definedName>
    <definedName name="_Toc271626936_62">'[2]Zamort. koszt'!#REF!</definedName>
    <definedName name="_Toc271626936_63" localSheetId="6">'[2]Zarządzanie kapitałem'!#REF!</definedName>
    <definedName name="_Toc271626936_63">'[2]Zarządzanie kapitałem'!#REF!</definedName>
    <definedName name="_Toc271626936_7" localSheetId="6">'[2]15B'!#REF!</definedName>
    <definedName name="_Toc271626936_7">'[2]15B'!#REF!</definedName>
    <definedName name="_Toc271626936_8" localSheetId="6">'[2]16A'!#REF!</definedName>
    <definedName name="_Toc271626936_8">'[2]16A'!#REF!</definedName>
    <definedName name="_Toc271626936_9" localSheetId="6">'[2]16B'!#REF!</definedName>
    <definedName name="_Toc271626936_9">'[2]16B'!#REF!</definedName>
    <definedName name="A" localSheetId="13" hidden="1">{#N/A,#N/A,TRUE,"F-1";#N/A,#N/A,TRUE,"F-2"}</definedName>
    <definedName name="A" localSheetId="3" hidden="1">{#N/A,#N/A,TRUE,"F-1";#N/A,#N/A,TRUE,"F-2"}</definedName>
    <definedName name="A" hidden="1">{#N/A,#N/A,TRUE,"F-1";#N/A,#N/A,TRUE,"F-2"}</definedName>
    <definedName name="Excel_BuiltIn__FilterDatabase" localSheetId="6">[2]INFO!#REF!</definedName>
    <definedName name="Excel_BuiltIn__FilterDatabase">[2]INFO!#REF!</definedName>
    <definedName name="ias">#REF!</definedName>
    <definedName name="_xlnm.Print_Area" localSheetId="1">Aktywa!$A$1:$K$24</definedName>
    <definedName name="_xlnm.Print_Area" localSheetId="5">CF!$A$1:$J$57</definedName>
    <definedName name="_xlnm.Print_Area" localSheetId="15">IC!$A$1:$E$23</definedName>
    <definedName name="_xlnm.Print_Area" localSheetId="13">Kredyty!$A$1:$M$17</definedName>
    <definedName name="_xlnm.Print_Area" localSheetId="9">N.10!$A$1:$E$35</definedName>
    <definedName name="_xlnm.Print_Area" localSheetId="10">N.18!$A$1:$G$28</definedName>
    <definedName name="_xlnm.Print_Area" localSheetId="14">N.21!$A$1:$E$45</definedName>
    <definedName name="_xlnm.Print_Area" localSheetId="11">N.21A!$A$1:$E$106</definedName>
    <definedName name="_xlnm.Print_Area" localSheetId="7">'NI - projekty'!$A$1:$G$35</definedName>
    <definedName name="_xlnm.Print_Area" localSheetId="12">Obligacje!$A$1:$L$13</definedName>
    <definedName name="_xlnm.Print_Area" localSheetId="2">Pasywa!$A$1:$J$30</definedName>
    <definedName name="_xlnm.Print_Area" localSheetId="3">RZiS!$A$1:$I$60</definedName>
    <definedName name="_xlnm.Print_Area" localSheetId="6">'Segmenty - RZiS'!$A$1:$I$60</definedName>
    <definedName name="_xlnm.Print_Area" localSheetId="0">'Wybrane dane finansowe'!$A$1:$H$19</definedName>
    <definedName name="_xlnm.Print_Area" localSheetId="8">'Zapasy - projekty'!$A$1:$G$22</definedName>
    <definedName name="OLE_LINK14" localSheetId="5">CF!$C$19</definedName>
    <definedName name="OLE_LINK14" localSheetId="9">N.10!#REF!</definedName>
    <definedName name="OLE_LINK14" localSheetId="10">N.18!#REF!</definedName>
    <definedName name="OLE_LINK14" localSheetId="14">N.21!#REF!</definedName>
    <definedName name="OLE_LINK14" localSheetId="11">N.21A!#REF!</definedName>
    <definedName name="OLE_LINK14" localSheetId="7">'NI - projekty'!#REF!</definedName>
    <definedName name="OLE_LINK14" localSheetId="3">RZiS!$C$16</definedName>
    <definedName name="OLE_LINK14" localSheetId="6">'[2]10B'!#REF!</definedName>
    <definedName name="OLE_LINK14" localSheetId="8">'Zapasy - projekty'!#REF!</definedName>
    <definedName name="OLE_LINK14">'[2]10B'!#REF!</definedName>
    <definedName name="OLE_LINK14_1" localSheetId="6">'[2]11'!#REF!</definedName>
    <definedName name="OLE_LINK14_1">'[2]11'!#REF!</definedName>
    <definedName name="OLE_LINK14_10" localSheetId="6">'[2]17A'!#REF!</definedName>
    <definedName name="OLE_LINK14_10">'[2]17A'!#REF!</definedName>
    <definedName name="OLE_LINK14_11" localSheetId="6">'[2]17B'!#REF!</definedName>
    <definedName name="OLE_LINK14_11">'[2]17B'!#REF!</definedName>
    <definedName name="OLE_LINK14_12" localSheetId="6">'[2]17C'!#REF!</definedName>
    <definedName name="OLE_LINK14_12">'[2]17C'!#REF!</definedName>
    <definedName name="OLE_LINK14_13" localSheetId="6">'[2]18'!#REF!</definedName>
    <definedName name="OLE_LINK14_13">'[2]18'!#REF!</definedName>
    <definedName name="OLE_LINK14_14" localSheetId="6">'[2]18 cd.'!#REF!</definedName>
    <definedName name="OLE_LINK14_14">'[2]18 cd.'!#REF!</definedName>
    <definedName name="OLE_LINK14_15" localSheetId="6">'[2]19'!#REF!</definedName>
    <definedName name="OLE_LINK14_15">'[2]19'!#REF!</definedName>
    <definedName name="OLE_LINK14_16" localSheetId="6">'[2]1A'!#REF!</definedName>
    <definedName name="OLE_LINK14_16">'[2]1A'!#REF!</definedName>
    <definedName name="OLE_LINK14_17" localSheetId="6">'[2]1B'!#REF!</definedName>
    <definedName name="OLE_LINK14_17">'[2]1B'!#REF!</definedName>
    <definedName name="OLE_LINK14_18" localSheetId="6">'[2]1C'!#REF!</definedName>
    <definedName name="OLE_LINK14_18">'[2]1C'!#REF!</definedName>
    <definedName name="OLE_LINK14_19" localSheetId="6">'[2]20'!#REF!</definedName>
    <definedName name="OLE_LINK14_19">'[2]20'!#REF!</definedName>
    <definedName name="OLE_LINK14_2" localSheetId="6">'[2]12'!#REF!</definedName>
    <definedName name="OLE_LINK14_2">'[2]12'!#REF!</definedName>
    <definedName name="OLE_LINK14_20" localSheetId="6">'[2]22'!#REF!</definedName>
    <definedName name="OLE_LINK14_20">'[2]22'!#REF!</definedName>
    <definedName name="OLE_LINK14_21" localSheetId="6">'[2]23'!#REF!</definedName>
    <definedName name="OLE_LINK14_21">'[2]23'!#REF!</definedName>
    <definedName name="OLE_LINK14_22" localSheetId="6">'[2]24'!#REF!</definedName>
    <definedName name="OLE_LINK14_22">'[2]24'!#REF!</definedName>
    <definedName name="OLE_LINK14_23" localSheetId="6">'[2]25A'!#REF!</definedName>
    <definedName name="OLE_LINK14_23">'[2]25A'!#REF!</definedName>
    <definedName name="OLE_LINK14_24" localSheetId="6">'[2]25B'!#REF!</definedName>
    <definedName name="OLE_LINK14_24">'[2]25B'!#REF!</definedName>
    <definedName name="OLE_LINK14_25" localSheetId="6">'[2]25C'!#REF!</definedName>
    <definedName name="OLE_LINK14_25">'[2]25C'!#REF!</definedName>
    <definedName name="OLE_LINK14_26" localSheetId="6">'[2]26A'!#REF!</definedName>
    <definedName name="OLE_LINK14_26">'[2]26A'!#REF!</definedName>
    <definedName name="OLE_LINK14_27" localSheetId="6">'[2]26B'!#REF!</definedName>
    <definedName name="OLE_LINK14_27">'[2]26B'!#REF!</definedName>
    <definedName name="OLE_LINK14_28" localSheetId="6">'[2]27A'!#REF!</definedName>
    <definedName name="OLE_LINK14_28">'[2]27A'!#REF!</definedName>
    <definedName name="OLE_LINK14_29" localSheetId="6">'[2]27B'!#REF!</definedName>
    <definedName name="OLE_LINK14_29">'[2]27B'!#REF!</definedName>
    <definedName name="OLE_LINK14_3" localSheetId="6">'[2]13'!#REF!</definedName>
    <definedName name="OLE_LINK14_3">'[2]13'!#REF!</definedName>
    <definedName name="OLE_LINK14_30" localSheetId="6">'[2]28A'!#REF!</definedName>
    <definedName name="OLE_LINK14_30">'[2]28A'!#REF!</definedName>
    <definedName name="OLE_LINK14_31" localSheetId="6">'[2]28B'!#REF!</definedName>
    <definedName name="OLE_LINK14_31">'[2]28B'!#REF!</definedName>
    <definedName name="OLE_LINK14_32" localSheetId="6">'[2]29A'!#REF!</definedName>
    <definedName name="OLE_LINK14_32">'[2]29A'!#REF!</definedName>
    <definedName name="OLE_LINK14_33" localSheetId="6">'[2]29B'!#REF!</definedName>
    <definedName name="OLE_LINK14_33">'[2]29B'!#REF!</definedName>
    <definedName name="OLE_LINK14_34" localSheetId="6">'[2]29D'!#REF!</definedName>
    <definedName name="OLE_LINK14_34">'[2]29D'!#REF!</definedName>
    <definedName name="OLE_LINK14_35" localSheetId="6">'[2]2A'!#REF!</definedName>
    <definedName name="OLE_LINK14_35">'[2]2A'!#REF!</definedName>
    <definedName name="OLE_LINK14_36" localSheetId="6">'[2]2B'!#REF!</definedName>
    <definedName name="OLE_LINK14_36">'[2]2B'!#REF!</definedName>
    <definedName name="OLE_LINK14_37" localSheetId="6">'[2]2C'!#REF!</definedName>
    <definedName name="OLE_LINK14_37">'[2]2C'!#REF!</definedName>
    <definedName name="OLE_LINK14_38" localSheetId="6">'[2]2D'!#REF!</definedName>
    <definedName name="OLE_LINK14_38">'[2]2D'!#REF!</definedName>
    <definedName name="OLE_LINK14_39" localSheetId="6">'[2]32'!#REF!</definedName>
    <definedName name="OLE_LINK14_39">'[2]32'!#REF!</definedName>
    <definedName name="OLE_LINK14_4" localSheetId="6">'[2]14A'!#REF!</definedName>
    <definedName name="OLE_LINK14_4">'[2]14A'!#REF!</definedName>
    <definedName name="OLE_LINK14_40" localSheetId="6">'[2]33.1'!#REF!</definedName>
    <definedName name="OLE_LINK14_40">'[2]33.1'!#REF!</definedName>
    <definedName name="OLE_LINK14_41" localSheetId="6">'[2]33.2'!#REF!</definedName>
    <definedName name="OLE_LINK14_41">'[2]33.2'!#REF!</definedName>
    <definedName name="OLE_LINK14_42" localSheetId="6">'[2]33.4.1'!#REF!</definedName>
    <definedName name="OLE_LINK14_42">'[2]33.4.1'!#REF!</definedName>
    <definedName name="OLE_LINK14_43" localSheetId="6">'[2]33.4.3'!#REF!</definedName>
    <definedName name="OLE_LINK14_43">'[2]33.4.3'!#REF!</definedName>
    <definedName name="OLE_LINK14_44" localSheetId="6">'[2]33.5'!#REF!</definedName>
    <definedName name="OLE_LINK14_44">'[2]33.5'!#REF!</definedName>
    <definedName name="OLE_LINK14_45" localSheetId="6">'[2]3A'!#REF!</definedName>
    <definedName name="OLE_LINK14_45">'[2]3A'!#REF!</definedName>
    <definedName name="OLE_LINK14_46" localSheetId="6">'[2]3A cd.'!#REF!</definedName>
    <definedName name="OLE_LINK14_46">'[2]3A cd.'!#REF!</definedName>
    <definedName name="OLE_LINK14_47" localSheetId="6">'[2]3B'!#REF!</definedName>
    <definedName name="OLE_LINK14_47">'[2]3B'!#REF!</definedName>
    <definedName name="OLE_LINK14_48" localSheetId="6">'[2]3B cd.'!#REF!</definedName>
    <definedName name="OLE_LINK14_48">'[2]3B cd.'!#REF!</definedName>
    <definedName name="OLE_LINK14_49" localSheetId="6">'[2]4'!#REF!</definedName>
    <definedName name="OLE_LINK14_49">'[2]4'!#REF!</definedName>
    <definedName name="OLE_LINK14_5" localSheetId="6">'[2]14B'!#REF!</definedName>
    <definedName name="OLE_LINK14_5">'[2]14B'!#REF!</definedName>
    <definedName name="OLE_LINK14_50" localSheetId="6">'[2]4 cd.'!#REF!</definedName>
    <definedName name="OLE_LINK14_50">'[2]4 cd.'!#REF!</definedName>
    <definedName name="OLE_LINK14_51" localSheetId="6">'[2]4A'!#REF!</definedName>
    <definedName name="OLE_LINK14_51">'[2]4A'!#REF!</definedName>
    <definedName name="OLE_LINK14_52" localSheetId="6">'[2]4A cd.'!#REF!</definedName>
    <definedName name="OLE_LINK14_52">'[2]4A cd.'!#REF!</definedName>
    <definedName name="OLE_LINK14_53" localSheetId="6">'[2]5A'!#REF!</definedName>
    <definedName name="OLE_LINK14_53">'[2]5A'!#REF!</definedName>
    <definedName name="OLE_LINK14_54" localSheetId="6">'[2]5B'!#REF!</definedName>
    <definedName name="OLE_LINK14_54">'[2]5B'!#REF!</definedName>
    <definedName name="OLE_LINK14_55" localSheetId="6">'[2]6'!#REF!</definedName>
    <definedName name="OLE_LINK14_55">'[2]6'!#REF!</definedName>
    <definedName name="OLE_LINK14_56" localSheetId="6">'[2]7A'!#REF!</definedName>
    <definedName name="OLE_LINK14_56">'[2]7A'!#REF!</definedName>
    <definedName name="OLE_LINK14_57" localSheetId="6">'[2]7B'!#REF!</definedName>
    <definedName name="OLE_LINK14_57">'[2]7B'!#REF!</definedName>
    <definedName name="OLE_LINK14_58" localSheetId="6">'[2]7B_1'!#REF!</definedName>
    <definedName name="OLE_LINK14_58">'[2]7B_1'!#REF!</definedName>
    <definedName name="OLE_LINK14_59" localSheetId="6">[2]kapitały!#REF!</definedName>
    <definedName name="OLE_LINK14_59">[2]kapitały!#REF!</definedName>
    <definedName name="OLE_LINK14_6" localSheetId="6">'[2]15A'!#REF!</definedName>
    <definedName name="OLE_LINK14_6">'[2]15A'!#REF!</definedName>
    <definedName name="OLE_LINK14_60" localSheetId="6">'[2]Nakłady inwest.'!#REF!</definedName>
    <definedName name="OLE_LINK14_60">'[2]Nakłady inwest.'!#REF!</definedName>
    <definedName name="OLE_LINK14_61" localSheetId="6">[2]podpisy!#REF!</definedName>
    <definedName name="OLE_LINK14_61">[2]podpisy!#REF!</definedName>
    <definedName name="OLE_LINK14_63" localSheetId="6">'[2]Ryzyko płynności'!#REF!</definedName>
    <definedName name="OLE_LINK14_63">'[2]Ryzyko płynności'!#REF!</definedName>
    <definedName name="OLE_LINK14_65" localSheetId="6">'[2]Zamort. koszt'!#REF!</definedName>
    <definedName name="OLE_LINK14_65">'[2]Zamort. koszt'!#REF!</definedName>
    <definedName name="OLE_LINK14_66" localSheetId="6">'[2]Zarządzanie kapitałem'!#REF!</definedName>
    <definedName name="OLE_LINK14_66">'[2]Zarządzanie kapitałem'!#REF!</definedName>
    <definedName name="OLE_LINK14_7" localSheetId="6">'[2]15B'!#REF!</definedName>
    <definedName name="OLE_LINK14_7">'[2]15B'!#REF!</definedName>
    <definedName name="OLE_LINK14_8" localSheetId="6">'[2]16A'!#REF!</definedName>
    <definedName name="OLE_LINK14_8">'[2]16A'!#REF!</definedName>
    <definedName name="OLE_LINK14_9" localSheetId="6">'[2]16B'!#REF!</definedName>
    <definedName name="OLE_LINK14_9">'[2]16B'!#REF!</definedName>
    <definedName name="OLE_LINK4" localSheetId="1">Aktywa!$D$5</definedName>
    <definedName name="OLE_LINK4" localSheetId="5">CF!#REF!</definedName>
    <definedName name="OLE_LINK4" localSheetId="9">N.10!#REF!</definedName>
    <definedName name="OLE_LINK4" localSheetId="10">N.18!#REF!</definedName>
    <definedName name="OLE_LINK4" localSheetId="14">N.21!#REF!</definedName>
    <definedName name="OLE_LINK4" localSheetId="11">N.21A!#REF!</definedName>
    <definedName name="OLE_LINK4" localSheetId="7">'NI - projekty'!#REF!</definedName>
    <definedName name="OLE_LINK4" localSheetId="2">Pasywa!#REF!</definedName>
    <definedName name="OLE_LINK4" localSheetId="3">RZiS!#REF!</definedName>
    <definedName name="OLE_LINK4" localSheetId="6">'[2]10B'!#REF!</definedName>
    <definedName name="OLE_LINK4" localSheetId="0">'Wybrane dane finansowe'!#REF!</definedName>
    <definedName name="OLE_LINK4" localSheetId="8">'Zapasy - projekty'!#REF!</definedName>
    <definedName name="OLE_LINK4">'[2]10B'!#REF!</definedName>
    <definedName name="OLE_LINK4_1" localSheetId="6">'[2]11'!#REF!</definedName>
    <definedName name="OLE_LINK4_1">'[2]11'!#REF!</definedName>
    <definedName name="OLE_LINK4_10" localSheetId="6">'[2]17A'!#REF!</definedName>
    <definedName name="OLE_LINK4_10">'[2]17A'!#REF!</definedName>
    <definedName name="OLE_LINK4_11" localSheetId="6">'[2]17B'!#REF!</definedName>
    <definedName name="OLE_LINK4_11">'[2]17B'!#REF!</definedName>
    <definedName name="OLE_LINK4_12" localSheetId="6">'[2]17C'!#REF!</definedName>
    <definedName name="OLE_LINK4_12">'[2]17C'!#REF!</definedName>
    <definedName name="OLE_LINK4_13" localSheetId="6">'[2]18'!#REF!</definedName>
    <definedName name="OLE_LINK4_13">'[2]18'!#REF!</definedName>
    <definedName name="OLE_LINK4_14" localSheetId="6">'[2]18 cd.'!#REF!</definedName>
    <definedName name="OLE_LINK4_14">'[2]18 cd.'!#REF!</definedName>
    <definedName name="OLE_LINK4_15" localSheetId="6">'[2]19'!#REF!</definedName>
    <definedName name="OLE_LINK4_15">'[2]19'!#REF!</definedName>
    <definedName name="OLE_LINK4_16" localSheetId="6">'[2]1A'!#REF!</definedName>
    <definedName name="OLE_LINK4_16">'[2]1A'!#REF!</definedName>
    <definedName name="OLE_LINK4_17" localSheetId="6">'[2]1B'!#REF!</definedName>
    <definedName name="OLE_LINK4_17">'[2]1B'!#REF!</definedName>
    <definedName name="OLE_LINK4_18" localSheetId="6">'[2]1C'!#REF!</definedName>
    <definedName name="OLE_LINK4_18">'[2]1C'!#REF!</definedName>
    <definedName name="OLE_LINK4_19" localSheetId="6">'[2]20'!#REF!</definedName>
    <definedName name="OLE_LINK4_19">'[2]20'!#REF!</definedName>
    <definedName name="OLE_LINK4_2" localSheetId="6">'[2]12'!#REF!</definedName>
    <definedName name="OLE_LINK4_2">'[2]12'!#REF!</definedName>
    <definedName name="OLE_LINK4_20" localSheetId="6">'[2]22'!#REF!</definedName>
    <definedName name="OLE_LINK4_20">'[2]22'!#REF!</definedName>
    <definedName name="OLE_LINK4_21" localSheetId="6">'[2]23'!#REF!</definedName>
    <definedName name="OLE_LINK4_21">'[2]23'!#REF!</definedName>
    <definedName name="OLE_LINK4_22" localSheetId="6">'[2]24'!#REF!</definedName>
    <definedName name="OLE_LINK4_22">'[2]24'!#REF!</definedName>
    <definedName name="OLE_LINK4_23" localSheetId="6">'[2]25A'!#REF!</definedName>
    <definedName name="OLE_LINK4_23">'[2]25A'!#REF!</definedName>
    <definedName name="OLE_LINK4_24" localSheetId="6">'[2]25B'!#REF!</definedName>
    <definedName name="OLE_LINK4_24">'[2]25B'!#REF!</definedName>
    <definedName name="OLE_LINK4_25" localSheetId="6">'[2]25C'!#REF!</definedName>
    <definedName name="OLE_LINK4_25">'[2]25C'!#REF!</definedName>
    <definedName name="OLE_LINK4_26" localSheetId="6">'[2]26A'!#REF!</definedName>
    <definedName name="OLE_LINK4_26">'[2]26A'!#REF!</definedName>
    <definedName name="OLE_LINK4_27" localSheetId="6">'[2]26B'!#REF!</definedName>
    <definedName name="OLE_LINK4_27">'[2]26B'!#REF!</definedName>
    <definedName name="OLE_LINK4_28" localSheetId="6">'[2]27A'!#REF!</definedName>
    <definedName name="OLE_LINK4_28">'[2]27A'!#REF!</definedName>
    <definedName name="OLE_LINK4_29" localSheetId="6">'[2]27B'!#REF!</definedName>
    <definedName name="OLE_LINK4_29">'[2]27B'!#REF!</definedName>
    <definedName name="OLE_LINK4_3" localSheetId="6">'[2]13'!#REF!</definedName>
    <definedName name="OLE_LINK4_3">'[2]13'!#REF!</definedName>
    <definedName name="OLE_LINK4_30" localSheetId="6">'[2]28A'!#REF!</definedName>
    <definedName name="OLE_LINK4_30">'[2]28A'!#REF!</definedName>
    <definedName name="OLE_LINK4_31" localSheetId="6">'[2]28B'!#REF!</definedName>
    <definedName name="OLE_LINK4_31">'[2]28B'!#REF!</definedName>
    <definedName name="OLE_LINK4_32" localSheetId="6">'[2]29A'!#REF!</definedName>
    <definedName name="OLE_LINK4_32">'[2]29A'!#REF!</definedName>
    <definedName name="OLE_LINK4_33" localSheetId="6">'[2]29B'!#REF!</definedName>
    <definedName name="OLE_LINK4_33">'[2]29B'!#REF!</definedName>
    <definedName name="OLE_LINK4_34" localSheetId="6">'[2]29D'!#REF!</definedName>
    <definedName name="OLE_LINK4_34">'[2]29D'!#REF!</definedName>
    <definedName name="OLE_LINK4_35" localSheetId="6">'[2]2A'!#REF!</definedName>
    <definedName name="OLE_LINK4_35">'[2]2A'!#REF!</definedName>
    <definedName name="OLE_LINK4_36" localSheetId="6">'[2]2B'!#REF!</definedName>
    <definedName name="OLE_LINK4_36">'[2]2B'!#REF!</definedName>
    <definedName name="OLE_LINK4_37" localSheetId="6">'[2]2C'!#REF!</definedName>
    <definedName name="OLE_LINK4_37">'[2]2C'!#REF!</definedName>
    <definedName name="OLE_LINK4_38" localSheetId="6">'[2]2D'!#REF!</definedName>
    <definedName name="OLE_LINK4_38">'[2]2D'!#REF!</definedName>
    <definedName name="OLE_LINK4_39" localSheetId="6">'[2]32'!#REF!</definedName>
    <definedName name="OLE_LINK4_39">'[2]32'!#REF!</definedName>
    <definedName name="OLE_LINK4_4" localSheetId="6">'[2]14A'!#REF!</definedName>
    <definedName name="OLE_LINK4_4">'[2]14A'!#REF!</definedName>
    <definedName name="OLE_LINK4_40" localSheetId="6">'[2]33.1'!#REF!</definedName>
    <definedName name="OLE_LINK4_40">'[2]33.1'!#REF!</definedName>
    <definedName name="OLE_LINK4_41" localSheetId="6">'[2]33.2'!#REF!</definedName>
    <definedName name="OLE_LINK4_41">'[2]33.2'!#REF!</definedName>
    <definedName name="OLE_LINK4_42" localSheetId="6">'[2]33.4.1'!#REF!</definedName>
    <definedName name="OLE_LINK4_42">'[2]33.4.1'!#REF!</definedName>
    <definedName name="OLE_LINK4_43" localSheetId="6">'[2]33.4.3'!#REF!</definedName>
    <definedName name="OLE_LINK4_43">'[2]33.4.3'!#REF!</definedName>
    <definedName name="OLE_LINK4_44" localSheetId="6">'[2]33.5'!#REF!</definedName>
    <definedName name="OLE_LINK4_44">'[2]33.5'!#REF!</definedName>
    <definedName name="OLE_LINK4_45" localSheetId="6">'[2]3A'!#REF!</definedName>
    <definedName name="OLE_LINK4_45">'[2]3A'!#REF!</definedName>
    <definedName name="OLE_LINK4_46" localSheetId="6">'[2]3A cd.'!#REF!</definedName>
    <definedName name="OLE_LINK4_46">'[2]3A cd.'!#REF!</definedName>
    <definedName name="OLE_LINK4_47" localSheetId="6">'[2]3B'!#REF!</definedName>
    <definedName name="OLE_LINK4_47">'[2]3B'!#REF!</definedName>
    <definedName name="OLE_LINK4_48" localSheetId="6">'[2]3B cd.'!#REF!</definedName>
    <definedName name="OLE_LINK4_48">'[2]3B cd.'!#REF!</definedName>
    <definedName name="OLE_LINK4_49" localSheetId="6">'[2]4'!#REF!</definedName>
    <definedName name="OLE_LINK4_49">'[2]4'!#REF!</definedName>
    <definedName name="OLE_LINK4_5" localSheetId="6">'[2]14B'!#REF!</definedName>
    <definedName name="OLE_LINK4_5">'[2]14B'!#REF!</definedName>
    <definedName name="OLE_LINK4_50" localSheetId="6">'[2]4 cd.'!#REF!</definedName>
    <definedName name="OLE_LINK4_50">'[2]4 cd.'!#REF!</definedName>
    <definedName name="OLE_LINK4_51" localSheetId="6">'[2]4A'!#REF!</definedName>
    <definedName name="OLE_LINK4_51">'[2]4A'!#REF!</definedName>
    <definedName name="OLE_LINK4_52" localSheetId="6">'[2]4A cd.'!#REF!</definedName>
    <definedName name="OLE_LINK4_52">'[2]4A cd.'!#REF!</definedName>
    <definedName name="OLE_LINK4_53" localSheetId="6">'[2]5A'!#REF!</definedName>
    <definedName name="OLE_LINK4_53">'[2]5A'!#REF!</definedName>
    <definedName name="OLE_LINK4_54" localSheetId="6">'[2]5B'!#REF!</definedName>
    <definedName name="OLE_LINK4_54">'[2]5B'!#REF!</definedName>
    <definedName name="OLE_LINK4_55" localSheetId="6">'[2]6'!#REF!</definedName>
    <definedName name="OLE_LINK4_55">'[2]6'!#REF!</definedName>
    <definedName name="OLE_LINK4_56" localSheetId="6">'[2]7A'!#REF!</definedName>
    <definedName name="OLE_LINK4_56">'[2]7A'!#REF!</definedName>
    <definedName name="OLE_LINK4_57" localSheetId="6">'[2]7B'!#REF!</definedName>
    <definedName name="OLE_LINK4_57">'[2]7B'!#REF!</definedName>
    <definedName name="OLE_LINK4_58" localSheetId="6">'[2]7B_1'!#REF!</definedName>
    <definedName name="OLE_LINK4_58">'[2]7B_1'!#REF!</definedName>
    <definedName name="OLE_LINK4_6" localSheetId="6">'[2]15A'!#REF!</definedName>
    <definedName name="OLE_LINK4_6">'[2]15A'!#REF!</definedName>
    <definedName name="OLE_LINK4_60" localSheetId="6">[2]kapitały!#REF!</definedName>
    <definedName name="OLE_LINK4_60">[2]kapitały!#REF!</definedName>
    <definedName name="OLE_LINK4_61" localSheetId="6">'[2]Nakłady inwest.'!#REF!</definedName>
    <definedName name="OLE_LINK4_61">'[2]Nakłady inwest.'!#REF!</definedName>
    <definedName name="OLE_LINK4_62" localSheetId="6">[2]Pasywa!#REF!</definedName>
    <definedName name="OLE_LINK4_62">[2]Pasywa!#REF!</definedName>
    <definedName name="OLE_LINK4_63" localSheetId="6">[2]podpisy!#REF!</definedName>
    <definedName name="OLE_LINK4_63">[2]podpisy!#REF!</definedName>
    <definedName name="OLE_LINK4_64" localSheetId="6">[2]przepływy!#REF!</definedName>
    <definedName name="OLE_LINK4_64">[2]przepływy!#REF!</definedName>
    <definedName name="OLE_LINK4_65" localSheetId="6">'[2]Ryzyko płynności'!#REF!</definedName>
    <definedName name="OLE_LINK4_65">'[2]Ryzyko płynności'!#REF!</definedName>
    <definedName name="OLE_LINK4_66" localSheetId="6">[2]RZiS!#REF!</definedName>
    <definedName name="OLE_LINK4_66">[2]RZiS!#REF!</definedName>
    <definedName name="OLE_LINK4_67" localSheetId="6">'[2]Zamort. koszt'!#REF!</definedName>
    <definedName name="OLE_LINK4_67">'[2]Zamort. koszt'!#REF!</definedName>
    <definedName name="OLE_LINK4_68" localSheetId="6">'[2]Zarządzanie kapitałem'!#REF!</definedName>
    <definedName name="OLE_LINK4_68">'[2]Zarządzanie kapitałem'!#REF!</definedName>
    <definedName name="OLE_LINK4_7" localSheetId="6">'[2]15B'!#REF!</definedName>
    <definedName name="OLE_LINK4_7">'[2]15B'!#REF!</definedName>
    <definedName name="OLE_LINK4_8" localSheetId="6">'[2]16A'!#REF!</definedName>
    <definedName name="OLE_LINK4_8">'[2]16A'!#REF!</definedName>
    <definedName name="OLE_LINK4_9" localSheetId="6">'[2]16B'!#REF!</definedName>
    <definedName name="OLE_LINK4_9">'[2]16B'!#REF!</definedName>
    <definedName name="pas">#REF!</definedName>
    <definedName name="paskorekty">#REF!</definedName>
    <definedName name="_xlnm.Print_Titles" localSheetId="5">CF!$1:$1</definedName>
    <definedName name="_xlnm.Print_Titles" localSheetId="9">N.10!#REF!</definedName>
    <definedName name="_xlnm.Print_Titles" localSheetId="10">N.18!$1:$1</definedName>
    <definedName name="_xlnm.Print_Titles" localSheetId="14">N.21!$1:$1</definedName>
    <definedName name="_xlnm.Print_Titles" localSheetId="2">Pasywa!$1:$1</definedName>
    <definedName name="_xlnm.Print_Titles" localSheetId="3">RZiS!$1:$1</definedName>
    <definedName name="we">'[3]28A'!#REF!</definedName>
    <definedName name="wrn.PBC._.Drukowane." localSheetId="13" hidden="1">{#N/A,#N/A,TRUE,"F-1";#N/A,#N/A,TRUE,"F-2"}</definedName>
    <definedName name="wrn.PBC._.Drukowane." localSheetId="3" hidden="1">{#N/A,#N/A,TRUE,"F-1";#N/A,#N/A,TRUE,"F-2"}</definedName>
    <definedName name="wrn.PBC._.Drukowane." hidden="1">{#N/A,#N/A,TRUE,"F-1";#N/A,#N/A,TRUE,"F-2"}</definedName>
    <definedName name="xzcZXca">'[3]7B_1'!#REF!</definedName>
  </definedNames>
  <calcPr calcId="125725" fullCalcOnLoad="1"/>
</workbook>
</file>

<file path=xl/calcChain.xml><?xml version="1.0" encoding="utf-8"?>
<calcChain xmlns="http://schemas.openxmlformats.org/spreadsheetml/2006/main">
  <c r="B2" i="90"/>
  <c r="C25"/>
  <c r="D25"/>
  <c r="C3" i="27"/>
  <c r="D3"/>
  <c r="C5"/>
  <c r="D5"/>
  <c r="C11"/>
  <c r="D11"/>
  <c r="C14"/>
  <c r="D14"/>
  <c r="C16"/>
  <c r="D16"/>
  <c r="C27"/>
  <c r="D42"/>
  <c r="D27" s="1"/>
  <c r="D44" s="1"/>
  <c r="D45" s="1"/>
  <c r="G42"/>
  <c r="H42"/>
  <c r="C44"/>
  <c r="C45"/>
  <c r="C2" i="57"/>
  <c r="D2"/>
  <c r="D4"/>
  <c r="C5"/>
  <c r="D5"/>
  <c r="C6"/>
  <c r="D6"/>
  <c r="C11"/>
  <c r="D11"/>
  <c r="C16"/>
  <c r="D16"/>
  <c r="C17"/>
  <c r="D17"/>
  <c r="C23"/>
  <c r="D23"/>
  <c r="C31"/>
  <c r="D31"/>
  <c r="C33"/>
  <c r="D33"/>
  <c r="C34"/>
  <c r="C35"/>
  <c r="C36"/>
  <c r="C37"/>
  <c r="C38"/>
  <c r="C39"/>
  <c r="C40"/>
  <c r="C41"/>
  <c r="D41"/>
  <c r="C49"/>
  <c r="D49"/>
  <c r="C56"/>
  <c r="D56"/>
  <c r="C64"/>
  <c r="D64"/>
  <c r="C65"/>
  <c r="D65"/>
  <c r="C66"/>
  <c r="D66"/>
  <c r="C67"/>
  <c r="D67"/>
  <c r="C68"/>
  <c r="D68"/>
  <c r="G68"/>
  <c r="C69"/>
  <c r="D69"/>
  <c r="C70"/>
  <c r="D70"/>
  <c r="C71"/>
  <c r="D71"/>
  <c r="G71"/>
  <c r="C72"/>
  <c r="D72"/>
  <c r="G72"/>
  <c r="C74"/>
  <c r="D74"/>
  <c r="C80"/>
  <c r="D80"/>
  <c r="C83"/>
  <c r="D83"/>
  <c r="C105"/>
  <c r="D105"/>
  <c r="B5" i="24"/>
  <c r="K7"/>
  <c r="M7"/>
  <c r="K8"/>
  <c r="M8"/>
  <c r="M9"/>
  <c r="K10"/>
  <c r="M10"/>
  <c r="K11"/>
  <c r="M11"/>
  <c r="D15"/>
  <c r="E15"/>
  <c r="K15"/>
  <c r="L15"/>
  <c r="M15"/>
  <c r="D16"/>
  <c r="N16"/>
  <c r="B17"/>
  <c r="D27"/>
  <c r="E27"/>
  <c r="D28"/>
  <c r="D34"/>
  <c r="D37" s="1"/>
  <c r="D35"/>
  <c r="D36"/>
  <c r="D40"/>
  <c r="D41"/>
  <c r="D42"/>
  <c r="E41"/>
  <c r="C16" i="46"/>
  <c r="D16"/>
  <c r="C19"/>
  <c r="D19"/>
  <c r="C23"/>
  <c r="D23"/>
  <c r="C26"/>
  <c r="D26"/>
  <c r="D28"/>
  <c r="C29"/>
  <c r="D29"/>
  <c r="I30"/>
  <c r="I33" s="1"/>
  <c r="I31"/>
  <c r="I32"/>
  <c r="C33"/>
  <c r="D33"/>
  <c r="C37"/>
  <c r="D37"/>
  <c r="I39"/>
  <c r="I40"/>
  <c r="B5" i="97"/>
  <c r="D5"/>
  <c r="F5"/>
  <c r="H5" s="1"/>
  <c r="J5" s="1"/>
  <c r="L5" s="1"/>
  <c r="N5" s="1"/>
  <c r="E5"/>
  <c r="G5"/>
  <c r="I5" s="1"/>
  <c r="K5" s="1"/>
  <c r="M5" s="1"/>
  <c r="O5" s="1"/>
  <c r="U5"/>
  <c r="V5"/>
  <c r="W5"/>
  <c r="X5"/>
  <c r="Y5"/>
  <c r="Z5"/>
  <c r="B6"/>
  <c r="B1"/>
  <c r="D6"/>
  <c r="D1"/>
  <c r="H6"/>
  <c r="H1"/>
  <c r="J6"/>
  <c r="J1"/>
  <c r="L6"/>
  <c r="M6"/>
  <c r="N6"/>
  <c r="N1"/>
  <c r="X6"/>
  <c r="Z6"/>
  <c r="B7"/>
  <c r="J7" s="1"/>
  <c r="C7"/>
  <c r="C8" s="1"/>
  <c r="C10" s="1"/>
  <c r="D7"/>
  <c r="E7"/>
  <c r="H7"/>
  <c r="I7"/>
  <c r="I8" s="1"/>
  <c r="I10" s="1"/>
  <c r="L7"/>
  <c r="L8" s="1"/>
  <c r="L10" s="1"/>
  <c r="L13" s="1"/>
  <c r="L15" s="1"/>
  <c r="M7"/>
  <c r="M8" s="1"/>
  <c r="X7"/>
  <c r="Z7"/>
  <c r="B8"/>
  <c r="F8"/>
  <c r="G8"/>
  <c r="G10"/>
  <c r="G13"/>
  <c r="G15"/>
  <c r="H8"/>
  <c r="H10" s="1"/>
  <c r="T8"/>
  <c r="U8"/>
  <c r="V8"/>
  <c r="W8"/>
  <c r="X8"/>
  <c r="Y8"/>
  <c r="Z8"/>
  <c r="B9"/>
  <c r="B2" s="1"/>
  <c r="D9"/>
  <c r="J9" s="1"/>
  <c r="H9"/>
  <c r="H2" s="1"/>
  <c r="L9"/>
  <c r="M9" s="1"/>
  <c r="X9"/>
  <c r="Z9"/>
  <c r="F10"/>
  <c r="T10"/>
  <c r="U10"/>
  <c r="V10"/>
  <c r="W10"/>
  <c r="X10"/>
  <c r="Y10"/>
  <c r="Z10"/>
  <c r="B11"/>
  <c r="J11" s="1"/>
  <c r="N11" s="1"/>
  <c r="D11"/>
  <c r="E11" s="1"/>
  <c r="H11"/>
  <c r="I11" s="1"/>
  <c r="L11"/>
  <c r="M11" s="1"/>
  <c r="X11"/>
  <c r="Z11"/>
  <c r="B12"/>
  <c r="C12" s="1"/>
  <c r="D12"/>
  <c r="E12" s="1"/>
  <c r="H12"/>
  <c r="I12" s="1"/>
  <c r="L12"/>
  <c r="M12" s="1"/>
  <c r="X12"/>
  <c r="Z12"/>
  <c r="F13"/>
  <c r="F15"/>
  <c r="T13"/>
  <c r="U13"/>
  <c r="V13"/>
  <c r="W13"/>
  <c r="X13"/>
  <c r="Y13"/>
  <c r="Z13"/>
  <c r="B14"/>
  <c r="C14"/>
  <c r="D14"/>
  <c r="E14"/>
  <c r="H14"/>
  <c r="I14"/>
  <c r="L14"/>
  <c r="M14"/>
  <c r="X14"/>
  <c r="Z14"/>
  <c r="T15"/>
  <c r="U15"/>
  <c r="V15"/>
  <c r="W15"/>
  <c r="X15"/>
  <c r="Y15"/>
  <c r="Z15"/>
  <c r="N16"/>
  <c r="O16" s="1"/>
  <c r="R16" s="1"/>
  <c r="N17"/>
  <c r="O17"/>
  <c r="R17" s="1"/>
  <c r="N18"/>
  <c r="P18" s="1"/>
  <c r="Z19"/>
  <c r="N20"/>
  <c r="P20" s="1"/>
  <c r="N21"/>
  <c r="O21"/>
  <c r="R21" s="1"/>
  <c r="N22"/>
  <c r="O22" s="1"/>
  <c r="R22" s="1"/>
  <c r="Z23"/>
  <c r="N24"/>
  <c r="O24" s="1"/>
  <c r="R24" s="1"/>
  <c r="Z25"/>
  <c r="N26"/>
  <c r="O26" s="1"/>
  <c r="R26" s="1"/>
  <c r="N27"/>
  <c r="O27"/>
  <c r="R27" s="1"/>
  <c r="N28"/>
  <c r="O28" s="1"/>
  <c r="R28" s="1"/>
  <c r="N29"/>
  <c r="O29"/>
  <c r="R29" s="1"/>
  <c r="N30"/>
  <c r="O30" s="1"/>
  <c r="R30" s="1"/>
  <c r="B35"/>
  <c r="D35"/>
  <c r="H35"/>
  <c r="J35"/>
  <c r="L35"/>
  <c r="N35"/>
  <c r="B36"/>
  <c r="D36"/>
  <c r="F36" s="1"/>
  <c r="H36" s="1"/>
  <c r="J36" s="1"/>
  <c r="L36" s="1"/>
  <c r="N36" s="1"/>
  <c r="E36"/>
  <c r="G36" s="1"/>
  <c r="I36" s="1"/>
  <c r="K36" s="1"/>
  <c r="M36" s="1"/>
  <c r="O36" s="1"/>
  <c r="B37"/>
  <c r="C37" s="1"/>
  <c r="D37"/>
  <c r="D32" s="1"/>
  <c r="H37"/>
  <c r="H32" s="1"/>
  <c r="L37"/>
  <c r="M37" s="1"/>
  <c r="M39" s="1"/>
  <c r="M41" s="1"/>
  <c r="M44" s="1"/>
  <c r="M46" s="1"/>
  <c r="X37"/>
  <c r="Z37"/>
  <c r="B38"/>
  <c r="C38" s="1"/>
  <c r="D38"/>
  <c r="J38" s="1"/>
  <c r="N38" s="1"/>
  <c r="P38" s="1"/>
  <c r="H38"/>
  <c r="I38" s="1"/>
  <c r="L38"/>
  <c r="M38" s="1"/>
  <c r="X38"/>
  <c r="Z38"/>
  <c r="B39"/>
  <c r="B41" s="1"/>
  <c r="F39"/>
  <c r="G39"/>
  <c r="H39"/>
  <c r="H41" s="1"/>
  <c r="T39"/>
  <c r="U39"/>
  <c r="V39"/>
  <c r="W39"/>
  <c r="X39"/>
  <c r="Y39"/>
  <c r="Z39"/>
  <c r="B40"/>
  <c r="B33" s="1"/>
  <c r="D40"/>
  <c r="D33" s="1"/>
  <c r="H40"/>
  <c r="H33" s="1"/>
  <c r="L40"/>
  <c r="M40" s="1"/>
  <c r="X40"/>
  <c r="Z40"/>
  <c r="F41"/>
  <c r="G41"/>
  <c r="G44"/>
  <c r="G46"/>
  <c r="T41"/>
  <c r="U41"/>
  <c r="V41"/>
  <c r="W41"/>
  <c r="X41"/>
  <c r="Y41"/>
  <c r="Z41"/>
  <c r="B42"/>
  <c r="C42"/>
  <c r="D42"/>
  <c r="E42"/>
  <c r="K42" s="1"/>
  <c r="O42" s="1"/>
  <c r="R42" s="1"/>
  <c r="H42"/>
  <c r="I42"/>
  <c r="L42"/>
  <c r="M42"/>
  <c r="X42"/>
  <c r="Z42"/>
  <c r="B43"/>
  <c r="C43"/>
  <c r="K43" s="1"/>
  <c r="O43" s="1"/>
  <c r="R43" s="1"/>
  <c r="D43"/>
  <c r="E43"/>
  <c r="H43"/>
  <c r="I43"/>
  <c r="L43"/>
  <c r="M43"/>
  <c r="X43"/>
  <c r="Z43"/>
  <c r="F44"/>
  <c r="F46"/>
  <c r="T44"/>
  <c r="U44"/>
  <c r="V44"/>
  <c r="W44"/>
  <c r="X44"/>
  <c r="Y44"/>
  <c r="Z44"/>
  <c r="B45"/>
  <c r="C45" s="1"/>
  <c r="D45"/>
  <c r="J45" s="1"/>
  <c r="N45" s="1"/>
  <c r="H45"/>
  <c r="I45" s="1"/>
  <c r="L45"/>
  <c r="M45" s="1"/>
  <c r="X45"/>
  <c r="Z45"/>
  <c r="T46"/>
  <c r="U46"/>
  <c r="V46"/>
  <c r="W46"/>
  <c r="X46"/>
  <c r="Y46"/>
  <c r="Z46"/>
  <c r="N47"/>
  <c r="O47"/>
  <c r="R47" s="1"/>
  <c r="N48"/>
  <c r="O48" s="1"/>
  <c r="R48" s="1"/>
  <c r="N49"/>
  <c r="O49"/>
  <c r="R49" s="1"/>
  <c r="Q49"/>
  <c r="Z50"/>
  <c r="N51"/>
  <c r="O51" s="1"/>
  <c r="R51" s="1"/>
  <c r="N52"/>
  <c r="O52"/>
  <c r="R52" s="1"/>
  <c r="Q52"/>
  <c r="N53"/>
  <c r="O53"/>
  <c r="R53" s="1"/>
  <c r="Z54"/>
  <c r="N55"/>
  <c r="O55"/>
  <c r="R55" s="1"/>
  <c r="Z56"/>
  <c r="N57"/>
  <c r="O57"/>
  <c r="R57" s="1"/>
  <c r="N58"/>
  <c r="P58" s="1"/>
  <c r="N59"/>
  <c r="O59"/>
  <c r="R59" s="1"/>
  <c r="N60"/>
  <c r="O60" s="1"/>
  <c r="R60" s="1"/>
  <c r="N61"/>
  <c r="O61"/>
  <c r="R61" s="1"/>
  <c r="I41" i="46"/>
  <c r="Q53" i="97"/>
  <c r="E40" i="24"/>
  <c r="E42"/>
  <c r="P49" i="97"/>
  <c r="Q48"/>
  <c r="J14"/>
  <c r="N14"/>
  <c r="P14" s="1"/>
  <c r="J37"/>
  <c r="J32" s="1"/>
  <c r="Q27"/>
  <c r="Q26"/>
  <c r="B10"/>
  <c r="B3" s="1"/>
  <c r="Q60"/>
  <c r="P59"/>
  <c r="P52"/>
  <c r="P30"/>
  <c r="Q29"/>
  <c r="Q24"/>
  <c r="Q17"/>
  <c r="P16"/>
  <c r="K14"/>
  <c r="O14" s="1"/>
  <c r="R14" s="1"/>
  <c r="D8"/>
  <c r="D10" s="1"/>
  <c r="P60"/>
  <c r="Q59"/>
  <c r="Q58"/>
  <c r="P57"/>
  <c r="P22"/>
  <c r="Q21"/>
  <c r="P17"/>
  <c r="Q57"/>
  <c r="P48"/>
  <c r="P47"/>
  <c r="J42"/>
  <c r="N42"/>
  <c r="P24"/>
  <c r="P21"/>
  <c r="P29"/>
  <c r="P27"/>
  <c r="Q14"/>
  <c r="J12"/>
  <c r="N12" s="1"/>
  <c r="P6"/>
  <c r="P61"/>
  <c r="J43"/>
  <c r="N43"/>
  <c r="P43" s="1"/>
  <c r="P55"/>
  <c r="P53"/>
  <c r="P51"/>
  <c r="P26"/>
  <c r="Q61"/>
  <c r="Q51"/>
  <c r="Q16"/>
  <c r="I9"/>
  <c r="I2" s="1"/>
  <c r="C9"/>
  <c r="I6"/>
  <c r="E6"/>
  <c r="C6"/>
  <c r="Q55"/>
  <c r="Q47"/>
  <c r="I40"/>
  <c r="I33" s="1"/>
  <c r="E40"/>
  <c r="E33" s="1"/>
  <c r="C40"/>
  <c r="C33" s="1"/>
  <c r="E37"/>
  <c r="E32" s="1"/>
  <c r="Q30"/>
  <c r="Q22"/>
  <c r="N37"/>
  <c r="P37" s="1"/>
  <c r="Q42"/>
  <c r="P42"/>
  <c r="E1"/>
  <c r="E8"/>
  <c r="C1"/>
  <c r="K6"/>
  <c r="I1"/>
  <c r="N32"/>
  <c r="K1"/>
  <c r="O6"/>
  <c r="D13" l="1"/>
  <c r="D15" s="1"/>
  <c r="D3"/>
  <c r="B34"/>
  <c r="B44"/>
  <c r="C32"/>
  <c r="C39"/>
  <c r="C41" s="1"/>
  <c r="H13"/>
  <c r="H15" s="1"/>
  <c r="H3"/>
  <c r="J8"/>
  <c r="J10" s="1"/>
  <c r="J3" s="1"/>
  <c r="N7"/>
  <c r="E36" i="24"/>
  <c r="E35"/>
  <c r="E37"/>
  <c r="D38"/>
  <c r="M10" i="97"/>
  <c r="M13" s="1"/>
  <c r="M15" s="1"/>
  <c r="K12"/>
  <c r="O12" s="1"/>
  <c r="R12" s="1"/>
  <c r="H44"/>
  <c r="H46" s="1"/>
  <c r="H34"/>
  <c r="N9"/>
  <c r="J2"/>
  <c r="I3"/>
  <c r="I13"/>
  <c r="I15" s="1"/>
  <c r="C3"/>
  <c r="P12"/>
  <c r="Q12"/>
  <c r="P45"/>
  <c r="Q45"/>
  <c r="P11"/>
  <c r="Q11"/>
  <c r="N39"/>
  <c r="C2"/>
  <c r="J39"/>
  <c r="J41" s="1"/>
  <c r="J34" s="1"/>
  <c r="B13"/>
  <c r="I37"/>
  <c r="K37" s="1"/>
  <c r="J40"/>
  <c r="Q18"/>
  <c r="P28"/>
  <c r="L39"/>
  <c r="L41" s="1"/>
  <c r="L44" s="1"/>
  <c r="L46" s="1"/>
  <c r="E34" i="24"/>
  <c r="Q28" i="97"/>
  <c r="O58"/>
  <c r="R58" s="1"/>
  <c r="E45"/>
  <c r="K45" s="1"/>
  <c r="O45" s="1"/>
  <c r="R45" s="1"/>
  <c r="D39"/>
  <c r="D41" s="1"/>
  <c r="E38"/>
  <c r="E39" s="1"/>
  <c r="E41" s="1"/>
  <c r="B32"/>
  <c r="O20"/>
  <c r="R20" s="1"/>
  <c r="O18"/>
  <c r="R18" s="1"/>
  <c r="C11"/>
  <c r="K11" s="1"/>
  <c r="O11" s="1"/>
  <c r="R11" s="1"/>
  <c r="D2"/>
  <c r="O1"/>
  <c r="K40"/>
  <c r="Q43"/>
  <c r="Q20"/>
  <c r="E9"/>
  <c r="K7"/>
  <c r="O7" s="1"/>
  <c r="O8" s="1"/>
  <c r="R8" l="1"/>
  <c r="O37"/>
  <c r="K32"/>
  <c r="E2"/>
  <c r="E10"/>
  <c r="Q39"/>
  <c r="P39"/>
  <c r="N41"/>
  <c r="K33"/>
  <c r="O40"/>
  <c r="D34"/>
  <c r="D44"/>
  <c r="D46" s="1"/>
  <c r="N40"/>
  <c r="J33"/>
  <c r="C13"/>
  <c r="I32"/>
  <c r="I39"/>
  <c r="I41" s="1"/>
  <c r="P7"/>
  <c r="N8"/>
  <c r="C44"/>
  <c r="C34"/>
  <c r="Q9"/>
  <c r="N2"/>
  <c r="P9"/>
  <c r="E34"/>
  <c r="E44"/>
  <c r="E46" s="1"/>
  <c r="B15"/>
  <c r="J15" s="1"/>
  <c r="N15" s="1"/>
  <c r="J13"/>
  <c r="N13" s="1"/>
  <c r="B46"/>
  <c r="K38"/>
  <c r="O38" s="1"/>
  <c r="K8"/>
  <c r="K10" s="1"/>
  <c r="K3" s="1"/>
  <c r="K9"/>
  <c r="Q8" l="1"/>
  <c r="N10"/>
  <c r="P8"/>
  <c r="P41"/>
  <c r="Q41"/>
  <c r="N34"/>
  <c r="N19"/>
  <c r="P15"/>
  <c r="Q15"/>
  <c r="C46"/>
  <c r="K46" s="1"/>
  <c r="O46" s="1"/>
  <c r="R46" s="1"/>
  <c r="O9"/>
  <c r="K2"/>
  <c r="I44"/>
  <c r="I46" s="1"/>
  <c r="I34"/>
  <c r="Q40"/>
  <c r="P40"/>
  <c r="N33"/>
  <c r="E3"/>
  <c r="E13"/>
  <c r="E15" s="1"/>
  <c r="J46"/>
  <c r="N46" s="1"/>
  <c r="K39"/>
  <c r="K41" s="1"/>
  <c r="K34" s="1"/>
  <c r="C15"/>
  <c r="K15" s="1"/>
  <c r="O15" s="1"/>
  <c r="K13"/>
  <c r="O13" s="1"/>
  <c r="R13" s="1"/>
  <c r="Q13"/>
  <c r="P13"/>
  <c r="R40"/>
  <c r="O33"/>
  <c r="O32"/>
  <c r="O39"/>
  <c r="J44"/>
  <c r="N44" s="1"/>
  <c r="P46" l="1"/>
  <c r="N50"/>
  <c r="Q46"/>
  <c r="O41"/>
  <c r="R39"/>
  <c r="Q10"/>
  <c r="N3"/>
  <c r="P10"/>
  <c r="K44"/>
  <c r="O44" s="1"/>
  <c r="R44" s="1"/>
  <c r="P44"/>
  <c r="Q44"/>
  <c r="N23"/>
  <c r="Q19"/>
  <c r="P19"/>
  <c r="R15"/>
  <c r="O19"/>
  <c r="O2"/>
  <c r="R9"/>
  <c r="O10"/>
  <c r="Q50" l="1"/>
  <c r="N54"/>
  <c r="O50"/>
  <c r="P50"/>
  <c r="R10"/>
  <c r="O3"/>
  <c r="R19"/>
  <c r="O23"/>
  <c r="Q23"/>
  <c r="P23"/>
  <c r="N25"/>
  <c r="O34"/>
  <c r="R41"/>
  <c r="P54" l="1"/>
  <c r="N56"/>
  <c r="Q54"/>
  <c r="Q25"/>
  <c r="P25"/>
  <c r="R50"/>
  <c r="O54"/>
  <c r="O25"/>
  <c r="R25" s="1"/>
  <c r="R23"/>
  <c r="P56" l="1"/>
  <c r="Q56"/>
  <c r="O56"/>
  <c r="R56" s="1"/>
  <c r="R54"/>
</calcChain>
</file>

<file path=xl/sharedStrings.xml><?xml version="1.0" encoding="utf-8"?>
<sst xmlns="http://schemas.openxmlformats.org/spreadsheetml/2006/main" count="790" uniqueCount="429">
  <si>
    <t>Kwota kredytu / pożyczki pozostała do spłaty</t>
  </si>
  <si>
    <t>W tym odsetki</t>
  </si>
  <si>
    <t>ZOBOWIĄZANIA KRÓTKOTERMINOWE – STRUKTURA WIEKOWA
(z wyłączeniem zobowiązań z tytułu pożyczek i kredytów oraz leasingu finansowego)</t>
  </si>
  <si>
    <t>Zobowiązania krótkoterminowe bez leasingu i kredytów i pożyczek</t>
  </si>
  <si>
    <t>a) terminowe o terminie wymagalności</t>
  </si>
  <si>
    <t xml:space="preserve">   - wobec jednostek powiązanych:</t>
  </si>
  <si>
    <t xml:space="preserve">     - do 1 miesiąca</t>
  </si>
  <si>
    <t xml:space="preserve">     - powyżej 1 do 3 miesięcy</t>
  </si>
  <si>
    <t xml:space="preserve">     - powyżej 3 do 6 miesięcy</t>
  </si>
  <si>
    <t xml:space="preserve">     - powyżej 6 do 12 miesięcy</t>
  </si>
  <si>
    <t xml:space="preserve">   - wobec jednostek pozostałych:</t>
  </si>
  <si>
    <t>b) przeterminowane</t>
  </si>
  <si>
    <t>Krótkoterminowe zobowiązania pozostałe</t>
  </si>
  <si>
    <t xml:space="preserve">   - z tytułu zakupu aktywów trwałych (inwestycyjne)</t>
  </si>
  <si>
    <t>Krótkoterminowe zobowiązania pozostałe, razem</t>
  </si>
  <si>
    <t>Zysk (strata) netto przypadający na akcjonariuszy podmiotu dominującego</t>
  </si>
  <si>
    <t xml:space="preserve">   - publiczno - prawne</t>
  </si>
  <si>
    <t>Z aktywów finansowych</t>
  </si>
  <si>
    <t>Zakup wartości niematerialnych i prawnych</t>
  </si>
  <si>
    <t>Sprzedaż wartości niematerialnych i prawnych</t>
  </si>
  <si>
    <t>Pożyczki udzielone</t>
  </si>
  <si>
    <t>Pożyczki otrzymane</t>
  </si>
  <si>
    <t>"Gamma Office"</t>
  </si>
  <si>
    <t>Nieruchomość Serock koło Warszawy</t>
  </si>
  <si>
    <t>"Promenady Wrocławskie"</t>
  </si>
  <si>
    <t>"Delta Office II"</t>
  </si>
  <si>
    <t>Działka inwestycyjna z budynkiem magazynowo–biurowym - Wrocław, ul. Ślężna 116A</t>
  </si>
  <si>
    <t>"Słoneczne Sady"</t>
  </si>
  <si>
    <t>ODSETKI OD DŁUGOTERMINOWYCH I KRÓTKOTERMINOWYCH ZOBOWIĄZAŃ FINANSOWYCH</t>
  </si>
  <si>
    <t>Odsetki zrealizowane</t>
  </si>
  <si>
    <t xml:space="preserve">   - do 3 miesięcy</t>
  </si>
  <si>
    <t xml:space="preserve">   - powyżej 12 miesięcy</t>
  </si>
  <si>
    <t xml:space="preserve">   - od 3 do 12 miesięcy</t>
  </si>
  <si>
    <t>a) terminowe</t>
  </si>
  <si>
    <t>Przychody ze sprzedaży</t>
  </si>
  <si>
    <t>Zysk (strata) brutto ze sprzedaży</t>
  </si>
  <si>
    <t>IV.</t>
  </si>
  <si>
    <t>V.</t>
  </si>
  <si>
    <t>VI.</t>
  </si>
  <si>
    <t>VII.</t>
  </si>
  <si>
    <t>VIII.</t>
  </si>
  <si>
    <t>Zobowiązania długoterminowe</t>
  </si>
  <si>
    <t>IX.</t>
  </si>
  <si>
    <t>Zobowiązania krótkoterminowe</t>
  </si>
  <si>
    <t>X.</t>
  </si>
  <si>
    <t>Aktywa trwałe</t>
  </si>
  <si>
    <t>XI.</t>
  </si>
  <si>
    <t>Aktywa obrotowe</t>
  </si>
  <si>
    <t>XII.</t>
  </si>
  <si>
    <t>Suma aktywów</t>
  </si>
  <si>
    <t xml:space="preserve">   - do 1 miesiąca</t>
  </si>
  <si>
    <t xml:space="preserve">   - od 1 do 3 miesięcy</t>
  </si>
  <si>
    <t xml:space="preserve">   - od 3 do 6 miesięcy</t>
  </si>
  <si>
    <t xml:space="preserve">   - od 6 miesięcy do roku</t>
  </si>
  <si>
    <t>Razem, zobowiązania krótkoterminowe z tytułu kredytów i pożyczek</t>
  </si>
  <si>
    <t>a) wobec jednostek powiązanych</t>
  </si>
  <si>
    <t xml:space="preserve">   - kredyty i pożyczki</t>
  </si>
  <si>
    <t>Koszty finansowe</t>
  </si>
  <si>
    <t>Przychody finansowe</t>
  </si>
  <si>
    <t>NAKŁADY INWESTYCYJNE</t>
  </si>
  <si>
    <t>BZ WBK S.A.</t>
  </si>
  <si>
    <t>Nieruchomości inwestycyjne pracujące</t>
  </si>
  <si>
    <t>Nieruchomości inwestycyjne niepracujące</t>
  </si>
  <si>
    <t>31.12.2012</t>
  </si>
  <si>
    <t xml:space="preserve">IRE </t>
  </si>
  <si>
    <t>IPC</t>
  </si>
  <si>
    <t>IPP, EPS, FDW</t>
  </si>
  <si>
    <t>Stan na</t>
  </si>
  <si>
    <t>w tys. zł</t>
  </si>
  <si>
    <t>w tys. EUR</t>
  </si>
  <si>
    <t>Inne skumulowane całkowite dochody</t>
  </si>
  <si>
    <t>Zobowiązania krótkoterminowe z tytułu leasingu finansowego</t>
  </si>
  <si>
    <t>Rezerwy krótkoterminowe</t>
  </si>
  <si>
    <t>Pasywa razem – suma I+II+III</t>
  </si>
  <si>
    <t>E.</t>
  </si>
  <si>
    <t>F.</t>
  </si>
  <si>
    <t>G.</t>
  </si>
  <si>
    <t>I.</t>
  </si>
  <si>
    <t>"Delta 44"</t>
  </si>
  <si>
    <t>Aktywa finansowe wyceniane w wartości godziwej przez wynik finansowy</t>
  </si>
  <si>
    <t>PVD</t>
  </si>
  <si>
    <t>1.</t>
  </si>
  <si>
    <t>2.</t>
  </si>
  <si>
    <t>3.</t>
  </si>
  <si>
    <t>4.</t>
  </si>
  <si>
    <t>5.</t>
  </si>
  <si>
    <t>6.</t>
  </si>
  <si>
    <t>Nota</t>
  </si>
  <si>
    <t xml:space="preserve">Wartość firmy </t>
  </si>
  <si>
    <t>Rzeczowe aktywa trwałe</t>
  </si>
  <si>
    <t>AKTYWA</t>
  </si>
  <si>
    <t>II.</t>
  </si>
  <si>
    <t>Zapasy</t>
  </si>
  <si>
    <t>powyżej 5 lat</t>
  </si>
  <si>
    <t>Siedziba</t>
  </si>
  <si>
    <t>Pozostałe aktywa</t>
  </si>
  <si>
    <t>1.1</t>
  </si>
  <si>
    <t>1.2</t>
  </si>
  <si>
    <t>1.3</t>
  </si>
  <si>
    <t>Zyski zatrzymane</t>
  </si>
  <si>
    <t>1.4</t>
  </si>
  <si>
    <t>Kapitał własny (suma 1-2)</t>
  </si>
  <si>
    <t>Zobowiązania z tytułu dostaw i usług oraz pozostałe</t>
  </si>
  <si>
    <t>Zysk (strata) ze sprzedaży nieruchomości inwestycyjnych</t>
  </si>
  <si>
    <t>przypadający na akcjonariuszy podmiotu dominującego</t>
  </si>
  <si>
    <t>przypadający na udziałowców niekontrolujących</t>
  </si>
  <si>
    <t>Pozostałe przychody</t>
  </si>
  <si>
    <t>Środki pieniężne i ich ekwiwalenty</t>
  </si>
  <si>
    <t>Koszty ogólnego zarządu</t>
  </si>
  <si>
    <t>Zobowiązania z tytułu obligacji</t>
  </si>
  <si>
    <t>Harmonogram spłaty</t>
  </si>
  <si>
    <t>Data emisji</t>
  </si>
  <si>
    <t>Rodzaj</t>
  </si>
  <si>
    <t>18.05.2012 r.</t>
  </si>
  <si>
    <t>Zobowiązania z tytułu obligacji RAZEM, w tym</t>
  </si>
  <si>
    <t>zobowiązania długoterminowe</t>
  </si>
  <si>
    <t>zobowiązania krótkoterminowe</t>
  </si>
  <si>
    <t xml:space="preserve">inwestycyjny </t>
  </si>
  <si>
    <t>Zadłużenie nie ważone udziałem Vantage Development S.A.</t>
  </si>
  <si>
    <t>Zadłużenie ważone udziałem Vantage Development S.A.</t>
  </si>
  <si>
    <t>Zobowiązania krótkoterminowe (suma 1-6)</t>
  </si>
  <si>
    <t>Przedpłaty na zakup lokali</t>
  </si>
  <si>
    <t>Koszt własny sprzedaży (suma I-III)</t>
  </si>
  <si>
    <t>Amortyzacja</t>
  </si>
  <si>
    <t>Przepływy pieniężne netto z działalności operacyjnej (I+II)</t>
  </si>
  <si>
    <t>Przepływy pieniężne netto z działalności inwestycyjnej (I+II)</t>
  </si>
  <si>
    <t>Przepływy pieniężne netto z działalności finansowej (I+II)</t>
  </si>
  <si>
    <t>Przepływy pieniężne netto, razem (A.III+B.III+C.III)</t>
  </si>
  <si>
    <t>Środki pieniężne na koniec okresu (F+D), w tym:</t>
  </si>
  <si>
    <t>Obligacje na okaziciela serii A</t>
  </si>
  <si>
    <t>Płatności zobowiązań z tytułu umów leasingu finansowego</t>
  </si>
  <si>
    <t>NIERUCHOMOŚCI INWESTYCYJNE NIEPRACUJĄCE W PODZIALE NA PROJEKTY INWESTYCYJNE</t>
  </si>
  <si>
    <t>NIERUCHOMOŚCI INWESTYCYJNE PRACUJĄCE W PODZIALE NA PROJEKTY INWESTYCYJNE</t>
  </si>
  <si>
    <t>"ZITA"</t>
  </si>
  <si>
    <t>NIERUCHOMOŚCI INWESTYCYJNE PRACUJĄCE</t>
  </si>
  <si>
    <t>A.</t>
  </si>
  <si>
    <t>KAPITAŁY WŁASNE I ZOBOWIĄZANIA</t>
  </si>
  <si>
    <t>Kapitał własny jednostki dominującej:</t>
  </si>
  <si>
    <t>Przychody z nieruchomości inwestycyjnych pracujących</t>
  </si>
  <si>
    <t xml:space="preserve">Przychody ze sprzedaży lokali </t>
  </si>
  <si>
    <t>Koszty wytworzenia sprzedanych lokali</t>
  </si>
  <si>
    <t>Strata ze zbycia niefinansowych aktywów trwałych</t>
  </si>
  <si>
    <t>Odpisy aktualizujące aktywa</t>
  </si>
  <si>
    <t>B.</t>
  </si>
  <si>
    <t>Odsetki</t>
  </si>
  <si>
    <t>C.</t>
  </si>
  <si>
    <t>Część bieżąca</t>
  </si>
  <si>
    <t>Część odroczona</t>
  </si>
  <si>
    <t>D.</t>
  </si>
  <si>
    <t>Inne całkowite dochody</t>
  </si>
  <si>
    <t>Całkowite dochody ogółem</t>
  </si>
  <si>
    <t>RAZEM</t>
  </si>
  <si>
    <t>PLN'000</t>
  </si>
  <si>
    <t>Całkowite dochody ogółem, w tym:</t>
  </si>
  <si>
    <t xml:space="preserve">Przepływy środków pieniężnych z działalności operacyjnej </t>
  </si>
  <si>
    <t>Zysk (strata) netto</t>
  </si>
  <si>
    <t>Korekty razem</t>
  </si>
  <si>
    <t xml:space="preserve">   - z tytułu dostaw i usług</t>
  </si>
  <si>
    <t>(Zyski) straty z tytułu różnic kursowych</t>
  </si>
  <si>
    <t>Odsetki i udziały w zyskach (dywidendy)</t>
  </si>
  <si>
    <t>(Zysk) strata z tytułu działalności inwestycyjnej</t>
  </si>
  <si>
    <t>Zmiana stanu rezerw</t>
  </si>
  <si>
    <t>Zmiana stanu zapasów</t>
  </si>
  <si>
    <t>7.</t>
  </si>
  <si>
    <t>Zmiana stanu należności</t>
  </si>
  <si>
    <t>Zmiana stanu rozliczeń międzyokresowych</t>
  </si>
  <si>
    <t>Inne korekty</t>
  </si>
  <si>
    <t xml:space="preserve">Przepływy środków pieniężnych z działalności inwestycyjnej </t>
  </si>
  <si>
    <t xml:space="preserve">Wpływy </t>
  </si>
  <si>
    <t>Zbycie wartości niematerialnych oraz rzeczowych aktywów trwałych</t>
  </si>
  <si>
    <t>przypadające na akcjonariuszy podmiotu dominującego</t>
  </si>
  <si>
    <t>przypadające na udziałowców niekontrolujących</t>
  </si>
  <si>
    <t>Podstawowy zysk (strata) na jedną akcję (w zł)</t>
  </si>
  <si>
    <t>Rozwodniony zysk (strata) na jedną akcję (w zł)</t>
  </si>
  <si>
    <t>Podstawowy zysk (strata) netto na akcję przypadający na akcjonariuszy podmiotu dominującego (w zł/ EUR)</t>
  </si>
  <si>
    <t xml:space="preserve">Zbycie inwestycji w nieruchomości oraz wartości niematerialne </t>
  </si>
  <si>
    <t>a) w jednostkach powiązanych</t>
  </si>
  <si>
    <t xml:space="preserve">b) w pozostałych jednostkach </t>
  </si>
  <si>
    <t>Koszty sprzedaży</t>
  </si>
  <si>
    <t>H.</t>
  </si>
  <si>
    <t>Średnia ważona liczba akcji w okresie</t>
  </si>
  <si>
    <t>Wyszczególnienie</t>
  </si>
  <si>
    <t>BNM-3 Sp. z o.o.</t>
  </si>
  <si>
    <t xml:space="preserve">    - spłata udzielonych pożyczek</t>
  </si>
  <si>
    <t>Należności krótkoterminowe</t>
  </si>
  <si>
    <t xml:space="preserve">    - udzielone pożyczki</t>
  </si>
  <si>
    <t>SKONSOLIDOWANE SPRAWOZDANIE Z CAŁKOWITYCH DOCHODÓW</t>
  </si>
  <si>
    <t>Wynik finansowy za rok obrotowy</t>
  </si>
  <si>
    <t>Inne przychody operacyjne</t>
  </si>
  <si>
    <t>Inne koszty opercyjne</t>
  </si>
  <si>
    <t>Inne</t>
  </si>
  <si>
    <t>Rezerwy długoterminowe</t>
  </si>
  <si>
    <t>Długoterminowe pożyczki i kredyty bankowe</t>
  </si>
  <si>
    <t>Zobowiązania długoterminowe z tytułu leasingu finansowego</t>
  </si>
  <si>
    <t>Pozostałe zobowiązania długoterminowe</t>
  </si>
  <si>
    <t>III.</t>
  </si>
  <si>
    <t>Krótkoterminowe pożyczki i kredyty bankowe</t>
  </si>
  <si>
    <t>Zobowiązania z tytułu podatku bieżącego</t>
  </si>
  <si>
    <t>01.01.2013 -</t>
  </si>
  <si>
    <t>do 1 roku</t>
  </si>
  <si>
    <t>powyżej 1 roku do 2 lat</t>
  </si>
  <si>
    <t>powyżej 2 lat do 3 lat</t>
  </si>
  <si>
    <t>powyżej 3 lat do 4 lat</t>
  </si>
  <si>
    <t>powyżej 4 lat do 5 lat</t>
  </si>
  <si>
    <t>Kapitał podstawowy</t>
  </si>
  <si>
    <t>PLN' 000</t>
  </si>
  <si>
    <t>01.01.2013-30.06.2013</t>
  </si>
  <si>
    <t xml:space="preserve">      - z tytułu podatku dochodowego od osób prawnych</t>
  </si>
  <si>
    <t xml:space="preserve">      - z tytułu rezerw na dotacje</t>
  </si>
  <si>
    <t>31.12.2014</t>
  </si>
  <si>
    <t xml:space="preserve">   - inne *</t>
  </si>
  <si>
    <t>Podatek dochodowy (suma 1-2)</t>
  </si>
  <si>
    <t>obligacje VAN</t>
  </si>
  <si>
    <t>Rezerwa z tytułu odroczonego podatku dochodowego</t>
  </si>
  <si>
    <t>a) stan na początek okresu</t>
  </si>
  <si>
    <t xml:space="preserve">   - rezerwy na odprawy emerytalne i podobne</t>
  </si>
  <si>
    <t xml:space="preserve">   - rezerwy na urlopy</t>
  </si>
  <si>
    <t xml:space="preserve">   - rezerwy na nagrody</t>
  </si>
  <si>
    <t>Pozostałe</t>
  </si>
  <si>
    <t xml:space="preserve">   - zobowiązania z tytułu wynagrodzeń</t>
  </si>
  <si>
    <t xml:space="preserve">   - rezerwy na wynagrodzenia bezosobowe</t>
  </si>
  <si>
    <t xml:space="preserve">   - transfer</t>
  </si>
  <si>
    <t>c) wykorzystanie</t>
  </si>
  <si>
    <t>b) zwiększenia z tytułu:</t>
  </si>
  <si>
    <t>d) rozwiązanie z tytułu:</t>
  </si>
  <si>
    <t>IRE</t>
  </si>
  <si>
    <t>e) stan na koniec okresu</t>
  </si>
  <si>
    <t>ZOBOWIĄZANIA Z TYTUŁU DOSTAW I USŁUG ORAZ POZOSTAŁE ZOBOWIĄZANIA</t>
  </si>
  <si>
    <t>zobowiązania z tytułu dostaw i usług</t>
  </si>
  <si>
    <t>zobowiązania publiczno - prawne</t>
  </si>
  <si>
    <t>zobowiązania z tytułu świadczeń pracowniczych</t>
  </si>
  <si>
    <t>zobowiązania pozostałe</t>
  </si>
  <si>
    <t>Należności krótkoterminowe razem</t>
  </si>
  <si>
    <t>Spłaty kredytów i pożyczek</t>
  </si>
  <si>
    <t>Wykup dłużnych papierów wartościowych</t>
  </si>
  <si>
    <t>GRUNT</t>
  </si>
  <si>
    <t>ODSETKI</t>
  </si>
  <si>
    <t>„Słoneczne Sady”</t>
  </si>
  <si>
    <t>Pozostałe projekty</t>
  </si>
  <si>
    <t>Kapitały przypadające udziałowcom niesprawującym kontroli</t>
  </si>
  <si>
    <t>Rozliczenia międzyokresowe</t>
  </si>
  <si>
    <t>Aktywa razem – suma I+II</t>
  </si>
  <si>
    <t>SKONSOLIDOWANE SPRAWOZDANIE Z  PRZEPŁYWÓW PIENIĘŻNYCH</t>
  </si>
  <si>
    <t>Aktywa z tytułu odroczonego podatku dochodowego</t>
  </si>
  <si>
    <t>Pozostałe przychody operacyjne</t>
  </si>
  <si>
    <t>Pozostałe koszty operacyjne</t>
  </si>
  <si>
    <t>31.12.2011</t>
  </si>
  <si>
    <t xml:space="preserve">    - odsetki</t>
  </si>
  <si>
    <t xml:space="preserve">    - inne wpływy z aktywów finansowych</t>
  </si>
  <si>
    <t>Wydatki</t>
  </si>
  <si>
    <t>Nabycie wartości niematerialnych oraz rzeczowych aktywów trwałych</t>
  </si>
  <si>
    <t xml:space="preserve">Inwestycje w nieruchomości oraz wartości niematerialne </t>
  </si>
  <si>
    <t xml:space="preserve">    - nabycie aktywów finansowych</t>
  </si>
  <si>
    <t xml:space="preserve">Przepływy środków pieniężnych z działalności finansowej </t>
  </si>
  <si>
    <r>
      <t>Koszty finansowe</t>
    </r>
    <r>
      <rPr>
        <b/>
        <sz val="7.5"/>
        <rFont val="Arial"/>
        <family val="2"/>
        <charset val="238"/>
      </rPr>
      <t> </t>
    </r>
  </si>
  <si>
    <r>
      <t>Zysk (strata) brutto</t>
    </r>
    <r>
      <rPr>
        <sz val="7.5"/>
        <rFont val="Arial"/>
        <family val="2"/>
        <charset val="238"/>
      </rPr>
      <t> </t>
    </r>
  </si>
  <si>
    <t>„Promenady Wrocławskie Etap I”</t>
  </si>
  <si>
    <t>„Promenady Wrocławskie Etap II”</t>
  </si>
  <si>
    <t>Obligacje na okaziciela serii D</t>
  </si>
  <si>
    <t>Obligacje długoterminowe</t>
  </si>
  <si>
    <t>Obligacje krótkoterminowe</t>
  </si>
  <si>
    <t>09.08.2013 r.</t>
  </si>
  <si>
    <t>DZIAŁALNOŚĆ KOMERCYJNA</t>
  </si>
  <si>
    <t>DZIAŁALNOŚĆ DEWELOPERSKA</t>
  </si>
  <si>
    <t>POZOSTAŁA DZIAŁALNOŚĆ</t>
  </si>
  <si>
    <t xml:space="preserve">   - inne</t>
  </si>
  <si>
    <t>ZOBOWIĄZANIA KRÓTKOTERMINOWE Z WYŁĄCZENIEM REZERW KRÓTKOTERMINOWYCH</t>
  </si>
  <si>
    <t>Zysk (strata) z tytułu przeszacowania nieruchomości inwestycyjnych pracujących do wartości godziwej</t>
  </si>
  <si>
    <t>Aktualizacja wartości nieruchomości inwestycyjnych niepracujących</t>
  </si>
  <si>
    <t>Na aktywa finansowe</t>
  </si>
  <si>
    <t>Zaciągnięcie kredytów i pożyczek</t>
  </si>
  <si>
    <t>ZOBOWIĄZANIA KRÓTKOTERMINOWE Z TYTUŁU KREDYTÓW I POŻYCZEK (struktura wiekowa)</t>
  </si>
  <si>
    <t>Wartość księgowa na akcję (w zł/ EUR)</t>
  </si>
  <si>
    <t xml:space="preserve">   - z tytułu emisji dłużnych papierów wartościowych</t>
  </si>
  <si>
    <t xml:space="preserve">   - z tytułu dywidend</t>
  </si>
  <si>
    <t xml:space="preserve">   - prowizje z tytułu poręczeń i gwarancji</t>
  </si>
  <si>
    <t xml:space="preserve">   - z tytułu leasingu finansowego</t>
  </si>
  <si>
    <t xml:space="preserve">   - z tytułu zakupu środków trwałych (inwestycyjne)</t>
  </si>
  <si>
    <t>b) wobec pozostałych jednostek</t>
  </si>
  <si>
    <t xml:space="preserve">   - z tytułu świadczeń pracowniczych</t>
  </si>
  <si>
    <t xml:space="preserve">   - zaliczki otrzymane na dostawy</t>
  </si>
  <si>
    <t>VDI</t>
  </si>
  <si>
    <t>PKO BP S.A.</t>
  </si>
  <si>
    <t xml:space="preserve">   - zaliczki na wartości niematerialne i prawne, środki trwałe, zapasy</t>
  </si>
  <si>
    <t>Zobowiązania krótkoterminowe z wyłączeniem rezerw, razem</t>
  </si>
  <si>
    <t>Zmiana stanu zobowiązań, z wyjątkiem pożyczek i kredytów</t>
  </si>
  <si>
    <t>Aktualizacja wartości inwestycji</t>
  </si>
  <si>
    <t>"Promenady Epsilon"</t>
  </si>
  <si>
    <t>Otrzymane poręczenia – koszty finansowe</t>
  </si>
  <si>
    <t>Sprzedaż inwestycji – przychód finansowy</t>
  </si>
  <si>
    <t>Koszty finansowe – odsetki</t>
  </si>
  <si>
    <t>Przychody finansowe – odsetki</t>
  </si>
  <si>
    <t>SEGMENTY OPERACYJNE</t>
  </si>
  <si>
    <t>SPRZEDAŻ LOKALI MIESZKANIOWYCH I USŁUGOWYCH</t>
  </si>
  <si>
    <t>POZOSTAŁE</t>
  </si>
  <si>
    <t>RAZEM SEGMENTY</t>
  </si>
  <si>
    <t>WYŁĄCZENIA</t>
  </si>
  <si>
    <t>PO WYŁĄCZENIACH</t>
  </si>
  <si>
    <t>Przychody ze sprzedaży na rzecz klientów zewnętrznych</t>
  </si>
  <si>
    <t>Przychody ze sprzedaży pomiędzy segmentami</t>
  </si>
  <si>
    <t>Koszt wytworzenia sprzedanych produktów i usług</t>
  </si>
  <si>
    <t>Koszty sprzedaży i marketingu</t>
  </si>
  <si>
    <t>Koszty ogólnego Zarządu</t>
  </si>
  <si>
    <t>Zysk (strata) ze sprzedaży</t>
  </si>
  <si>
    <t>Zysk (strata) z tytułu przeszacowania nieruchomości inwestycyjnych pracujących</t>
  </si>
  <si>
    <t>Zysk (strata) ze sprzedaży po uwzględnieniu przeszacowania nieruchomości pracujących</t>
  </si>
  <si>
    <t>Przychody finansowe </t>
  </si>
  <si>
    <t>Podatek dochodowy </t>
  </si>
  <si>
    <t>Udział w zysku (stracie) jednostki wycenianej metodą praw własności </t>
  </si>
  <si>
    <t>Zysk (strata) netto, w tym:</t>
  </si>
  <si>
    <t>- przypadający na akcjonariuszy podmiotu dominującego</t>
  </si>
  <si>
    <t>- przypadający na udziałowców niekontrolujących</t>
  </si>
  <si>
    <t>01.07.2013-30.09.2013</t>
  </si>
  <si>
    <t>01.01.2013-30.09.2013</t>
  </si>
  <si>
    <t>NOWY SEGMENT</t>
  </si>
  <si>
    <t>Zrealizowane</t>
  </si>
  <si>
    <t>Niezrealizowane o terminie zapadalności:</t>
  </si>
  <si>
    <t>XIII.</t>
  </si>
  <si>
    <t>XIV.</t>
  </si>
  <si>
    <t>Zysk (strata) brutto ze sprzedaży (A+B)</t>
  </si>
  <si>
    <t>Zysk (strata) z działalności operacyjnej</t>
  </si>
  <si>
    <t>Odsetki razem (zrealizowane + niezrealizowane)</t>
  </si>
  <si>
    <t>Pożyczki długoterminowe</t>
  </si>
  <si>
    <t>Pożyczki krótkoterminowe</t>
  </si>
  <si>
    <t>ODSETKI OD POŻYCZEK KRÓTKOTERMINOWYCH UDZIELONYCH</t>
  </si>
  <si>
    <t>Przychody ze sprzedaży (suma I-III)</t>
  </si>
  <si>
    <t>Koszty utrzymania nieruchomości inwestycyjnych pracujących</t>
  </si>
  <si>
    <t>Pozostałe koszty</t>
  </si>
  <si>
    <t>Zysk (strata) ze sprzedaży (C+I+II)</t>
  </si>
  <si>
    <t>Zysk (strata) ze sprzedaży po uwzględnieniu przeszacowania nieruchomości inwestycyjnych pracujących (D+I)</t>
  </si>
  <si>
    <t>Zysk (strata) z działalności operacyjnej (E+I+II+III)</t>
  </si>
  <si>
    <t>Zysk (strata) netto (G+I)</t>
  </si>
  <si>
    <t xml:space="preserve">     - powyżej roku</t>
  </si>
  <si>
    <t>Zysk (strata) brutto</t>
  </si>
  <si>
    <t>Kapitał własny</t>
  </si>
  <si>
    <t>Zakup towarów</t>
  </si>
  <si>
    <t>Sprzedaż towarów</t>
  </si>
  <si>
    <t>Zakup usług</t>
  </si>
  <si>
    <t>Sprzedaż usług</t>
  </si>
  <si>
    <t>Zakup nieruchomości</t>
  </si>
  <si>
    <t>Sprzedaż nieruchomości</t>
  </si>
  <si>
    <t>Pozostałe zakupy</t>
  </si>
  <si>
    <t>Pozostała sprzedaż</t>
  </si>
  <si>
    <t>Należności z wyjątkiem pożyczek</t>
  </si>
  <si>
    <t>Zobowiązania z wyjątkiem pożyczek</t>
  </si>
  <si>
    <t>Udzielone poręczenia – przychody finansowe</t>
  </si>
  <si>
    <t>Kluczowe kierownictwo*</t>
  </si>
  <si>
    <t>Pozostałe podmioty powiązane**</t>
  </si>
  <si>
    <t>Wpływy netto z wydania udziałów (emisji akcji) i innych instrumentów kapitałowych oraz dopłat do kapitału</t>
  </si>
  <si>
    <t>Emisja dłużnych papierów wartościowych</t>
  </si>
  <si>
    <t>"Grona Park"</t>
  </si>
  <si>
    <t>31.12.2013</t>
  </si>
  <si>
    <t>Stan na 31.12.2013</t>
  </si>
  <si>
    <t>VER</t>
  </si>
  <si>
    <t>Obligacje</t>
  </si>
  <si>
    <t>Przedpłaty</t>
  </si>
  <si>
    <t>Aktywa obrotowe (suma 1-6)</t>
  </si>
  <si>
    <t>"Galaktyka Park"</t>
  </si>
  <si>
    <t>Kwota kredytu / pożyczki</t>
  </si>
  <si>
    <t>"WUWA 2"</t>
  </si>
  <si>
    <t>Inne wydatki finansowe</t>
  </si>
  <si>
    <t>Bilansowa zmiana stanu środków pieniężnych, w tym:</t>
  </si>
  <si>
    <t>Środki pieniężne na początek okresu</t>
  </si>
  <si>
    <t>krótkoterminowe</t>
  </si>
  <si>
    <t>długoterminow</t>
  </si>
  <si>
    <t>- o ograniczonej możliwości dysponowania</t>
  </si>
  <si>
    <t>Wartości niematerialne</t>
  </si>
  <si>
    <t>-</t>
  </si>
  <si>
    <t>ZOBOWIĄZANIA DŁUGOTERMINOWE Z TYTUŁU KREDYTÓW I POŻYCZEK</t>
  </si>
  <si>
    <t>Nazwa (firma) jednostki ze wskazaniem formy prawnej</t>
  </si>
  <si>
    <t>Warunki oprocentowania</t>
  </si>
  <si>
    <t>NOTA 14A</t>
  </si>
  <si>
    <t>BNM</t>
  </si>
  <si>
    <t>EPS</t>
  </si>
  <si>
    <t>BIS</t>
  </si>
  <si>
    <t>(przekształcone)</t>
  </si>
  <si>
    <t>ZMIANA STANU ZOBOWIĄZAŃ Z TYTUŁU ŚWIADCZEŃ PRACOWNICZYCH
(wg tytułów)</t>
  </si>
  <si>
    <t>Zysk (strata) brutto (F+I+II+III)</t>
  </si>
  <si>
    <t>Akcje i udziały w jednostkach wycenianych metodą praw własności</t>
  </si>
  <si>
    <t>8.</t>
  </si>
  <si>
    <t>Udział w zysku / stracie jednostek wycenianych metodą praw własności</t>
  </si>
  <si>
    <t>Obligacje na okaziciela serii E</t>
  </si>
  <si>
    <t>Obligacje na okaziciela serii F</t>
  </si>
  <si>
    <t>Promenady ZITA Sp. z o.o.</t>
  </si>
  <si>
    <t>Promenady II VD Sp. z o.o.</t>
  </si>
  <si>
    <t>Zobowiązania długoterminowe (suma 1-7)</t>
  </si>
  <si>
    <t>inwestycyjny EUR</t>
  </si>
  <si>
    <t>odnawialny</t>
  </si>
  <si>
    <t>mBank S.A.</t>
  </si>
  <si>
    <t>kontrolka ukrytych wierszy - transkacje</t>
  </si>
  <si>
    <t>kontrolka ukrytych wierszy - rozrachunki</t>
  </si>
  <si>
    <t>kontrolka ukrytych wierszy - ogółem</t>
  </si>
  <si>
    <t>powyżej 2 lat</t>
  </si>
  <si>
    <t>uwaga na nagłówek</t>
  </si>
  <si>
    <t>16.06.2014 r.</t>
  </si>
  <si>
    <t xml:space="preserve">mBank Hipoteczny S.A. </t>
  </si>
  <si>
    <t>Alior Bank S.A.</t>
  </si>
  <si>
    <t>VD Sp. z o.o. Invest Sp. k.</t>
  </si>
  <si>
    <t>01.01.2014-30.09.2014</t>
  </si>
  <si>
    <t>01.01.2014 -</t>
  </si>
  <si>
    <t>01.07.2014-30.09.2014</t>
  </si>
  <si>
    <t>01.01.2014-30.06.2014</t>
  </si>
  <si>
    <t>Centauris IPD spółka z ograniczoną odpowiedzialnością  Sp. k.</t>
  </si>
  <si>
    <t>Finanse VD Sp. z o.o.</t>
  </si>
  <si>
    <t/>
  </si>
  <si>
    <t>pożyczka</t>
  </si>
  <si>
    <t>Kredytobiorca/ 
Pożyczkobiorca</t>
  </si>
  <si>
    <t>Bank/
Pożyczkodawca</t>
  </si>
  <si>
    <t>9.</t>
  </si>
  <si>
    <t>Aktywa trwałe (suma 1-9)</t>
  </si>
  <si>
    <t>"ZITA" - etap C</t>
  </si>
  <si>
    <t>"ZITA" - etap D+A</t>
  </si>
  <si>
    <t>"ZITA" - etap B</t>
  </si>
  <si>
    <t>Stan na 31.12.2014</t>
  </si>
  <si>
    <t>VD Retail II Sp. z o.o.</t>
  </si>
  <si>
    <t>"Patio House"</t>
  </si>
  <si>
    <t>Zaciągnięcie zobowiązań z tytułu umów leasingu finansowego</t>
  </si>
  <si>
    <t>"Warszawa - Konstruktorska"</t>
  </si>
  <si>
    <t>„Promenady Wrocławskie Etap III-IV”</t>
  </si>
  <si>
    <t>„Promenady Wrocławskie Etap II-IV”</t>
  </si>
  <si>
    <t>01.01.2014 - 31.12.2014</t>
  </si>
  <si>
    <t>01.01.2013 - 31.12.2013</t>
  </si>
  <si>
    <t>NIERUCHOMOŚCI INWESTYCYJNE PRACUJĄCE W BUDOWIE W PODZIALE NA PROJEKTY INWESTYCYJNE 
(stan na 31.12.2014)</t>
  </si>
  <si>
    <t>NIERUCHOMOŚCI INWESTYCYJNE PRACUJĄCE W BUDOWIE W PODZIALE NA PROJEKTY INWESTYCYJNE 
(stan na 31.12.2013)</t>
  </si>
  <si>
    <t>ZAPASY W PODZIALE NA PROJEKTY INWESTYCYJNE 
(stan na 31.12.2014)</t>
  </si>
  <si>
    <t>ZAPASY W PODZIALE NA PROJEKTY INWESTYCYJNE 
(stan na 31.12.2013)</t>
  </si>
  <si>
    <t>Zadłużenie na 31.12.2014
(z odsetkami)</t>
  </si>
  <si>
    <t>Długoterminowe i krótkoterminowe pożyczki i kredyty bankowe na 31.12.2014 roku</t>
  </si>
  <si>
    <t>Zadłużenie na 31.12.2014 r.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</si>
</sst>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73" formatCode="_(* #,##0_);_(* \(#,##0\);_(* &quot;-&quot;?_);_(@_)"/>
    <numFmt numFmtId="176" formatCode="0\."/>
    <numFmt numFmtId="183" formatCode="_(* #,##0.00_);_(* \(#,##0.00\);_(* &quot;-&quot;?_);_(@_)"/>
    <numFmt numFmtId="205" formatCode="_-* #,##0.00\ [$€-1]_-;\-* #,##0.00\ [$€-1]_-;_-* &quot;-&quot;??\ [$€-1]_-"/>
    <numFmt numFmtId="218" formatCode="_-* #,##0.00\ _D_M_-;\-* #,##0.00\ _D_M_-;_-* &quot;-&quot;??\ _D_M_-;_-@_-"/>
  </numFmts>
  <fonts count="85">
    <font>
      <sz val="10"/>
      <name val="Arial"/>
      <charset val="238"/>
    </font>
    <font>
      <sz val="10"/>
      <name val="Arial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.5"/>
      <name val="Arial"/>
      <family val="2"/>
      <charset val="238"/>
    </font>
    <font>
      <sz val="7"/>
      <name val="Arial"/>
      <family val="2"/>
      <charset val="238"/>
    </font>
    <font>
      <sz val="10"/>
      <name val="Times New Roman CE"/>
      <charset val="238"/>
    </font>
    <font>
      <b/>
      <sz val="8"/>
      <color indexed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Arial CE"/>
    </font>
    <font>
      <sz val="10"/>
      <name val="Arial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6"/>
      <name val="Arial"/>
      <family val="2"/>
      <charset val="238"/>
    </font>
    <font>
      <b/>
      <sz val="7.5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9"/>
      <color indexed="4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2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4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8" borderId="0" applyNumberFormat="0" applyBorder="0" applyAlignment="0" applyProtection="0"/>
    <xf numFmtId="0" fontId="22" fillId="37" borderId="0" applyNumberFormat="0" applyBorder="0" applyAlignment="0" applyProtection="0"/>
    <xf numFmtId="0" fontId="21" fillId="20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41" borderId="0" applyNumberFormat="0" applyBorder="0" applyAlignment="0" applyProtection="0"/>
    <xf numFmtId="0" fontId="24" fillId="28" borderId="0" applyNumberFormat="0" applyBorder="0" applyAlignment="0" applyProtection="0"/>
    <xf numFmtId="0" fontId="25" fillId="42" borderId="1" applyNumberFormat="0" applyAlignment="0" applyProtection="0"/>
    <xf numFmtId="0" fontId="26" fillId="29" borderId="2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5" borderId="3" applyNumberFormat="0" applyAlignment="0" applyProtection="0"/>
    <xf numFmtId="0" fontId="28" fillId="15" borderId="3" applyNumberFormat="0" applyAlignment="0" applyProtection="0"/>
    <xf numFmtId="0" fontId="29" fillId="43" borderId="0" applyNumberFormat="0" applyBorder="0" applyAlignment="0" applyProtection="0"/>
    <xf numFmtId="0" fontId="29" fillId="9" borderId="0" applyNumberFormat="0" applyBorder="0" applyAlignment="0" applyProtection="0"/>
    <xf numFmtId="21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218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7" borderId="1" applyNumberFormat="0" applyAlignment="0" applyProtection="0"/>
    <xf numFmtId="0" fontId="37" fillId="0" borderId="7" applyNumberFormat="0" applyFill="0" applyAlignment="0" applyProtection="0"/>
    <xf numFmtId="0" fontId="74" fillId="0" borderId="8" applyNumberFormat="0" applyFill="0" applyAlignment="0" applyProtection="0"/>
    <xf numFmtId="0" fontId="38" fillId="48" borderId="2" applyNumberFormat="0" applyAlignment="0" applyProtection="0"/>
    <xf numFmtId="0" fontId="38" fillId="48" borderId="2" applyNumberFormat="0" applyAlignment="0" applyProtection="0"/>
    <xf numFmtId="0" fontId="39" fillId="0" borderId="7" applyNumberFormat="0" applyFill="0" applyAlignment="0" applyProtection="0"/>
    <xf numFmtId="0" fontId="40" fillId="0" borderId="9" applyNumberFormat="0" applyFill="0" applyAlignment="0" applyProtection="0"/>
    <xf numFmtId="0" fontId="75" fillId="0" borderId="10" applyNumberFormat="0" applyFill="0" applyAlignment="0" applyProtection="0"/>
    <xf numFmtId="0" fontId="41" fillId="0" borderId="11" applyNumberFormat="0" applyFill="0" applyAlignment="0" applyProtection="0"/>
    <xf numFmtId="0" fontId="76" fillId="0" borderId="5" applyNumberFormat="0" applyFill="0" applyAlignment="0" applyProtection="0"/>
    <xf numFmtId="0" fontId="42" fillId="0" borderId="12" applyNumberFormat="0" applyFill="0" applyAlignment="0" applyProtection="0"/>
    <xf numFmtId="0" fontId="77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12" borderId="0" applyNumberFormat="0" applyBorder="0" applyAlignment="0" applyProtection="0"/>
    <xf numFmtId="0" fontId="44" fillId="49" borderId="0" applyNumberFormat="0" applyBorder="0" applyAlignment="0" applyProtection="0"/>
    <xf numFmtId="0" fontId="45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46" fillId="36" borderId="14" applyNumberFormat="0" applyFont="0" applyAlignment="0" applyProtection="0"/>
    <xf numFmtId="0" fontId="8" fillId="36" borderId="14" applyNumberFormat="0" applyFont="0" applyAlignment="0" applyProtection="0"/>
    <xf numFmtId="0" fontId="72" fillId="36" borderId="14" applyNumberFormat="0" applyFont="0" applyAlignment="0" applyProtection="0"/>
    <xf numFmtId="0" fontId="47" fillId="5" borderId="1" applyNumberFormat="0" applyAlignment="0" applyProtection="0"/>
    <xf numFmtId="0" fontId="78" fillId="15" borderId="1" applyNumberFormat="0" applyAlignment="0" applyProtection="0"/>
    <xf numFmtId="0" fontId="48" fillId="42" borderId="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49" fillId="49" borderId="15" applyNumberFormat="0" applyProtection="0">
      <alignment vertical="center"/>
    </xf>
    <xf numFmtId="4" fontId="50" fillId="49" borderId="15" applyNumberFormat="0" applyProtection="0">
      <alignment vertical="center"/>
    </xf>
    <xf numFmtId="4" fontId="49" fillId="49" borderId="15" applyNumberFormat="0" applyProtection="0">
      <alignment horizontal="left" vertical="center" indent="1"/>
    </xf>
    <xf numFmtId="0" fontId="49" fillId="49" borderId="15" applyNumberFormat="0" applyProtection="0">
      <alignment horizontal="left" vertical="top" indent="1"/>
    </xf>
    <xf numFmtId="4" fontId="49" fillId="2" borderId="0" applyNumberFormat="0" applyProtection="0">
      <alignment horizontal="left" vertical="center" indent="1"/>
    </xf>
    <xf numFmtId="4" fontId="18" fillId="7" borderId="15" applyNumberFormat="0" applyProtection="0">
      <alignment horizontal="right" vertical="center"/>
    </xf>
    <xf numFmtId="4" fontId="18" fillId="3" borderId="15" applyNumberFormat="0" applyProtection="0">
      <alignment horizontal="right" vertical="center"/>
    </xf>
    <xf numFmtId="4" fontId="18" fillId="39" borderId="15" applyNumberFormat="0" applyProtection="0">
      <alignment horizontal="right" vertical="center"/>
    </xf>
    <xf numFmtId="4" fontId="18" fillId="17" borderId="15" applyNumberFormat="0" applyProtection="0">
      <alignment horizontal="right" vertical="center"/>
    </xf>
    <xf numFmtId="4" fontId="18" fillId="21" borderId="15" applyNumberFormat="0" applyProtection="0">
      <alignment horizontal="right" vertical="center"/>
    </xf>
    <xf numFmtId="4" fontId="18" fillId="41" borderId="15" applyNumberFormat="0" applyProtection="0">
      <alignment horizontal="right" vertical="center"/>
    </xf>
    <xf numFmtId="4" fontId="18" fillId="14" borderId="15" applyNumberFormat="0" applyProtection="0">
      <alignment horizontal="right" vertical="center"/>
    </xf>
    <xf numFmtId="4" fontId="18" fillId="43" borderId="15" applyNumberFormat="0" applyProtection="0">
      <alignment horizontal="right" vertical="center"/>
    </xf>
    <xf numFmtId="4" fontId="18" fillId="16" borderId="15" applyNumberFormat="0" applyProtection="0">
      <alignment horizontal="right" vertical="center"/>
    </xf>
    <xf numFmtId="4" fontId="49" fillId="50" borderId="16" applyNumberFormat="0" applyProtection="0">
      <alignment horizontal="left" vertical="center" indent="1"/>
    </xf>
    <xf numFmtId="4" fontId="18" fillId="51" borderId="0" applyNumberFormat="0" applyProtection="0">
      <alignment horizontal="left" vertical="center" indent="1"/>
    </xf>
    <xf numFmtId="4" fontId="51" fillId="13" borderId="0" applyNumberFormat="0" applyProtection="0">
      <alignment horizontal="left" vertical="center" indent="1"/>
    </xf>
    <xf numFmtId="4" fontId="51" fillId="13" borderId="0" applyNumberFormat="0" applyProtection="0">
      <alignment horizontal="left" vertical="center" indent="1"/>
    </xf>
    <xf numFmtId="4" fontId="79" fillId="13" borderId="0" applyNumberFormat="0" applyProtection="0">
      <alignment horizontal="left" vertical="center" indent="1"/>
    </xf>
    <xf numFmtId="4" fontId="18" fillId="2" borderId="15" applyNumberFormat="0" applyProtection="0">
      <alignment horizontal="right" vertical="center"/>
    </xf>
    <xf numFmtId="4" fontId="52" fillId="51" borderId="0" applyNumberFormat="0" applyProtection="0">
      <alignment horizontal="left" vertical="center" indent="1"/>
    </xf>
    <xf numFmtId="4" fontId="52" fillId="51" borderId="0" applyNumberFormat="0" applyProtection="0">
      <alignment horizontal="left" vertical="center" indent="1"/>
    </xf>
    <xf numFmtId="4" fontId="80" fillId="51" borderId="0" applyNumberFormat="0" applyProtection="0">
      <alignment horizontal="left" vertical="center" indent="1"/>
    </xf>
    <xf numFmtId="4" fontId="52" fillId="2" borderId="0" applyNumberFormat="0" applyProtection="0">
      <alignment horizontal="left" vertical="center" indent="1"/>
    </xf>
    <xf numFmtId="4" fontId="52" fillId="2" borderId="0" applyNumberFormat="0" applyProtection="0">
      <alignment horizontal="left" vertical="center" indent="1"/>
    </xf>
    <xf numFmtId="4" fontId="80" fillId="2" borderId="0" applyNumberFormat="0" applyProtection="0">
      <alignment horizontal="left" vertical="center" indent="1"/>
    </xf>
    <xf numFmtId="0" fontId="46" fillId="13" borderId="15" applyNumberFormat="0" applyProtection="0">
      <alignment horizontal="left" vertical="center" indent="1"/>
    </xf>
    <xf numFmtId="0" fontId="8" fillId="13" borderId="15" applyNumberFormat="0" applyProtection="0">
      <alignment horizontal="left" vertical="center" indent="1"/>
    </xf>
    <xf numFmtId="0" fontId="72" fillId="13" borderId="15" applyNumberFormat="0" applyProtection="0">
      <alignment horizontal="left" vertical="center" indent="1"/>
    </xf>
    <xf numFmtId="0" fontId="46" fillId="13" borderId="15" applyNumberFormat="0" applyProtection="0">
      <alignment horizontal="left" vertical="top" indent="1"/>
    </xf>
    <xf numFmtId="0" fontId="8" fillId="13" borderId="15" applyNumberFormat="0" applyProtection="0">
      <alignment horizontal="left" vertical="top" indent="1"/>
    </xf>
    <xf numFmtId="0" fontId="72" fillId="13" borderId="15" applyNumberFormat="0" applyProtection="0">
      <alignment horizontal="left" vertical="top" indent="1"/>
    </xf>
    <xf numFmtId="0" fontId="46" fillId="2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72" fillId="2" borderId="15" applyNumberFormat="0" applyProtection="0">
      <alignment horizontal="left" vertical="center" indent="1"/>
    </xf>
    <xf numFmtId="0" fontId="46" fillId="2" borderId="15" applyNumberFormat="0" applyProtection="0">
      <alignment horizontal="left" vertical="top" indent="1"/>
    </xf>
    <xf numFmtId="0" fontId="8" fillId="2" borderId="15" applyNumberFormat="0" applyProtection="0">
      <alignment horizontal="left" vertical="top" indent="1"/>
    </xf>
    <xf numFmtId="0" fontId="72" fillId="2" borderId="15" applyNumberFormat="0" applyProtection="0">
      <alignment horizontal="left" vertical="top" indent="1"/>
    </xf>
    <xf numFmtId="0" fontId="46" fillId="6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72" fillId="6" borderId="15" applyNumberFormat="0" applyProtection="0">
      <alignment horizontal="left" vertical="center" indent="1"/>
    </xf>
    <xf numFmtId="0" fontId="46" fillId="6" borderId="15" applyNumberFormat="0" applyProtection="0">
      <alignment horizontal="left" vertical="top" indent="1"/>
    </xf>
    <xf numFmtId="0" fontId="8" fillId="6" borderId="15" applyNumberFormat="0" applyProtection="0">
      <alignment horizontal="left" vertical="top" indent="1"/>
    </xf>
    <xf numFmtId="0" fontId="72" fillId="6" borderId="15" applyNumberFormat="0" applyProtection="0">
      <alignment horizontal="left" vertical="top" indent="1"/>
    </xf>
    <xf numFmtId="0" fontId="46" fillId="51" borderId="15" applyNumberFormat="0" applyProtection="0">
      <alignment horizontal="left" vertical="center" indent="1"/>
    </xf>
    <xf numFmtId="0" fontId="8" fillId="51" borderId="15" applyNumberFormat="0" applyProtection="0">
      <alignment horizontal="left" vertical="center" indent="1"/>
    </xf>
    <xf numFmtId="0" fontId="72" fillId="51" borderId="15" applyNumberFormat="0" applyProtection="0">
      <alignment horizontal="left" vertical="center" indent="1"/>
    </xf>
    <xf numFmtId="0" fontId="46" fillId="51" borderId="15" applyNumberFormat="0" applyProtection="0">
      <alignment horizontal="left" vertical="top" indent="1"/>
    </xf>
    <xf numFmtId="0" fontId="8" fillId="51" borderId="15" applyNumberFormat="0" applyProtection="0">
      <alignment horizontal="left" vertical="top" indent="1"/>
    </xf>
    <xf numFmtId="0" fontId="72" fillId="51" borderId="15" applyNumberFormat="0" applyProtection="0">
      <alignment horizontal="left" vertical="top" indent="1"/>
    </xf>
    <xf numFmtId="0" fontId="46" fillId="5" borderId="17" applyNumberFormat="0">
      <protection locked="0"/>
    </xf>
    <xf numFmtId="0" fontId="8" fillId="5" borderId="17" applyNumberFormat="0">
      <protection locked="0"/>
    </xf>
    <xf numFmtId="0" fontId="72" fillId="5" borderId="17" applyNumberFormat="0">
      <protection locked="0"/>
    </xf>
    <xf numFmtId="4" fontId="18" fillId="4" borderId="15" applyNumberFormat="0" applyProtection="0">
      <alignment vertical="center"/>
    </xf>
    <xf numFmtId="4" fontId="53" fillId="4" borderId="15" applyNumberFormat="0" applyProtection="0">
      <alignment vertical="center"/>
    </xf>
    <xf numFmtId="4" fontId="18" fillId="4" borderId="15" applyNumberFormat="0" applyProtection="0">
      <alignment horizontal="left" vertical="center" indent="1"/>
    </xf>
    <xf numFmtId="0" fontId="18" fillId="4" borderId="15" applyNumberFormat="0" applyProtection="0">
      <alignment horizontal="left" vertical="top" indent="1"/>
    </xf>
    <xf numFmtId="4" fontId="18" fillId="51" borderId="15" applyNumberFormat="0" applyProtection="0">
      <alignment horizontal="right" vertical="center"/>
    </xf>
    <xf numFmtId="4" fontId="53" fillId="51" borderId="15" applyNumberFormat="0" applyProtection="0">
      <alignment horizontal="right" vertical="center"/>
    </xf>
    <xf numFmtId="4" fontId="18" fillId="2" borderId="15" applyNumberFormat="0" applyProtection="0">
      <alignment horizontal="left" vertical="center" indent="1"/>
    </xf>
    <xf numFmtId="4" fontId="71" fillId="20" borderId="18" applyNumberFormat="0" applyProtection="0">
      <alignment horizontal="left" vertical="center" indent="1"/>
    </xf>
    <xf numFmtId="4" fontId="71" fillId="20" borderId="18" applyNumberFormat="0" applyProtection="0">
      <alignment horizontal="left" vertical="center" indent="1"/>
    </xf>
    <xf numFmtId="0" fontId="18" fillId="2" borderId="15" applyNumberFormat="0" applyProtection="0">
      <alignment horizontal="left" vertical="top" indent="1"/>
    </xf>
    <xf numFmtId="4" fontId="54" fillId="52" borderId="0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81" fillId="52" borderId="0" applyNumberFormat="0" applyProtection="0">
      <alignment horizontal="left" vertical="center" indent="1"/>
    </xf>
    <xf numFmtId="4" fontId="55" fillId="51" borderId="15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4" borderId="14" applyNumberFormat="0" applyFont="0" applyAlignment="0" applyProtection="0"/>
    <xf numFmtId="0" fontId="8" fillId="4" borderId="14" applyNumberFormat="0" applyFont="0" applyAlignment="0" applyProtection="0"/>
    <xf numFmtId="44" fontId="7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2" fillId="7" borderId="0" applyNumberFormat="0" applyBorder="0" applyAlignment="0" applyProtection="0"/>
  </cellStyleXfs>
  <cellXfs count="350">
    <xf numFmtId="0" fontId="0" fillId="0" borderId="0" xfId="0"/>
    <xf numFmtId="0" fontId="2" fillId="53" borderId="0" xfId="0" applyFont="1" applyFill="1" applyBorder="1" applyAlignment="1">
      <alignment wrapText="1"/>
    </xf>
    <xf numFmtId="0" fontId="4" fillId="0" borderId="0" xfId="0" applyFont="1"/>
    <xf numFmtId="0" fontId="0" fillId="53" borderId="0" xfId="0" applyFill="1"/>
    <xf numFmtId="0" fontId="4" fillId="53" borderId="0" xfId="0" applyFont="1" applyFill="1"/>
    <xf numFmtId="0" fontId="6" fillId="53" borderId="0" xfId="0" applyFont="1" applyFill="1"/>
    <xf numFmtId="0" fontId="2" fillId="53" borderId="22" xfId="0" applyFont="1" applyFill="1" applyBorder="1" applyAlignment="1"/>
    <xf numFmtId="0" fontId="2" fillId="53" borderId="0" xfId="0" applyFont="1" applyFill="1" applyBorder="1" applyAlignment="1"/>
    <xf numFmtId="0" fontId="6" fillId="53" borderId="0" xfId="0" applyFont="1" applyFill="1" applyBorder="1"/>
    <xf numFmtId="0" fontId="0" fillId="0" borderId="0" xfId="0" applyBorder="1"/>
    <xf numFmtId="0" fontId="6" fillId="0" borderId="0" xfId="0" applyFont="1" applyBorder="1"/>
    <xf numFmtId="0" fontId="0" fillId="53" borderId="0" xfId="0" applyFill="1" applyBorder="1"/>
    <xf numFmtId="0" fontId="5" fillId="53" borderId="0" xfId="0" applyFont="1" applyFill="1" applyBorder="1" applyAlignment="1">
      <alignment horizontal="right"/>
    </xf>
    <xf numFmtId="0" fontId="4" fillId="53" borderId="0" xfId="0" applyFont="1" applyFill="1" applyBorder="1"/>
    <xf numFmtId="173" fontId="0" fillId="53" borderId="0" xfId="0" applyNumberFormat="1" applyFill="1"/>
    <xf numFmtId="0" fontId="5" fillId="53" borderId="0" xfId="0" applyFont="1" applyFill="1" applyBorder="1" applyAlignment="1">
      <alignment horizontal="center"/>
    </xf>
    <xf numFmtId="173" fontId="5" fillId="53" borderId="0" xfId="0" applyNumberFormat="1" applyFont="1" applyFill="1" applyBorder="1"/>
    <xf numFmtId="173" fontId="0" fillId="0" borderId="0" xfId="0" applyNumberFormat="1"/>
    <xf numFmtId="0" fontId="10" fillId="0" borderId="0" xfId="0" applyFont="1"/>
    <xf numFmtId="0" fontId="2" fillId="54" borderId="23" xfId="0" applyFont="1" applyFill="1" applyBorder="1" applyAlignment="1">
      <alignment vertical="top" wrapText="1"/>
    </xf>
    <xf numFmtId="0" fontId="6" fillId="54" borderId="23" xfId="0" applyFont="1" applyFill="1" applyBorder="1" applyAlignment="1">
      <alignment vertical="center"/>
    </xf>
    <xf numFmtId="0" fontId="6" fillId="54" borderId="23" xfId="0" applyFont="1" applyFill="1" applyBorder="1" applyAlignment="1">
      <alignment horizontal="right" vertical="center"/>
    </xf>
    <xf numFmtId="0" fontId="2" fillId="54" borderId="23" xfId="0" applyFont="1" applyFill="1" applyBorder="1" applyAlignment="1">
      <alignment vertical="center" wrapText="1"/>
    </xf>
    <xf numFmtId="0" fontId="3" fillId="54" borderId="23" xfId="0" applyFont="1" applyFill="1" applyBorder="1" applyAlignment="1">
      <alignment horizontal="center" vertical="center" wrapText="1"/>
    </xf>
    <xf numFmtId="0" fontId="2" fillId="54" borderId="23" xfId="0" applyFont="1" applyFill="1" applyBorder="1" applyAlignment="1">
      <alignment horizontal="center" vertical="center" wrapText="1"/>
    </xf>
    <xf numFmtId="176" fontId="6" fillId="54" borderId="23" xfId="0" applyNumberFormat="1" applyFont="1" applyFill="1" applyBorder="1" applyAlignment="1">
      <alignment horizontal="right" vertical="center"/>
    </xf>
    <xf numFmtId="4" fontId="5" fillId="54" borderId="24" xfId="0" applyNumberFormat="1" applyFont="1" applyFill="1" applyBorder="1" applyAlignment="1">
      <alignment horizontal="center" wrapText="1"/>
    </xf>
    <xf numFmtId="0" fontId="5" fillId="54" borderId="24" xfId="0" applyFont="1" applyFill="1" applyBorder="1" applyAlignment="1">
      <alignment horizontal="center" wrapText="1"/>
    </xf>
    <xf numFmtId="4" fontId="5" fillId="54" borderId="25" xfId="0" applyNumberFormat="1" applyFont="1" applyFill="1" applyBorder="1" applyAlignment="1">
      <alignment horizontal="center" wrapText="1"/>
    </xf>
    <xf numFmtId="0" fontId="5" fillId="54" borderId="26" xfId="0" applyFont="1" applyFill="1" applyBorder="1" applyAlignment="1">
      <alignment horizontal="center" vertical="top" wrapText="1"/>
    </xf>
    <xf numFmtId="173" fontId="6" fillId="54" borderId="23" xfId="0" applyNumberFormat="1" applyFont="1" applyFill="1" applyBorder="1" applyAlignment="1">
      <alignment horizontal="right" vertical="center"/>
    </xf>
    <xf numFmtId="4" fontId="5" fillId="54" borderId="24" xfId="0" applyNumberFormat="1" applyFont="1" applyFill="1" applyBorder="1" applyAlignment="1">
      <alignment horizontal="center" vertical="center" wrapText="1"/>
    </xf>
    <xf numFmtId="4" fontId="5" fillId="54" borderId="26" xfId="0" applyNumberFormat="1" applyFont="1" applyFill="1" applyBorder="1" applyAlignment="1">
      <alignment horizontal="center" vertical="center" wrapText="1"/>
    </xf>
    <xf numFmtId="0" fontId="5" fillId="54" borderId="24" xfId="0" applyFont="1" applyFill="1" applyBorder="1" applyAlignment="1">
      <alignment horizontal="center" vertical="center" wrapText="1"/>
    </xf>
    <xf numFmtId="4" fontId="5" fillId="54" borderId="25" xfId="0" applyNumberFormat="1" applyFont="1" applyFill="1" applyBorder="1" applyAlignment="1">
      <alignment horizontal="center" vertical="center" wrapText="1"/>
    </xf>
    <xf numFmtId="0" fontId="5" fillId="54" borderId="26" xfId="0" applyFont="1" applyFill="1" applyBorder="1" applyAlignment="1">
      <alignment horizontal="center" vertical="center" wrapText="1"/>
    </xf>
    <xf numFmtId="4" fontId="3" fillId="54" borderId="23" xfId="0" applyNumberFormat="1" applyFont="1" applyFill="1" applyBorder="1" applyAlignment="1">
      <alignment horizontal="center" vertical="center" wrapText="1"/>
    </xf>
    <xf numFmtId="173" fontId="6" fillId="54" borderId="23" xfId="0" applyNumberFormat="1" applyFont="1" applyFill="1" applyBorder="1"/>
    <xf numFmtId="173" fontId="6" fillId="54" borderId="23" xfId="0" applyNumberFormat="1" applyFont="1" applyFill="1" applyBorder="1" applyAlignment="1">
      <alignment vertical="center"/>
    </xf>
    <xf numFmtId="173" fontId="5" fillId="54" borderId="23" xfId="0" applyNumberFormat="1" applyFont="1" applyFill="1" applyBorder="1"/>
    <xf numFmtId="173" fontId="6" fillId="54" borderId="23" xfId="0" applyNumberFormat="1" applyFont="1" applyFill="1" applyBorder="1" applyProtection="1">
      <protection locked="0"/>
    </xf>
    <xf numFmtId="173" fontId="6" fillId="55" borderId="23" xfId="0" applyNumberFormat="1" applyFont="1" applyFill="1" applyBorder="1"/>
    <xf numFmtId="173" fontId="5" fillId="54" borderId="23" xfId="0" applyNumberFormat="1" applyFont="1" applyFill="1" applyBorder="1" applyAlignment="1">
      <alignment horizontal="center" vertical="center" wrapText="1"/>
    </xf>
    <xf numFmtId="0" fontId="6" fillId="54" borderId="27" xfId="0" applyFont="1" applyFill="1" applyBorder="1" applyAlignment="1">
      <alignment vertical="center"/>
    </xf>
    <xf numFmtId="0" fontId="5" fillId="53" borderId="0" xfId="0" applyFont="1" applyFill="1" applyBorder="1" applyAlignment="1">
      <alignment horizontal="center" vertical="center" wrapText="1"/>
    </xf>
    <xf numFmtId="4" fontId="5" fillId="53" borderId="0" xfId="0" applyNumberFormat="1" applyFont="1" applyFill="1" applyBorder="1" applyAlignment="1">
      <alignment horizontal="center" vertical="center" wrapText="1"/>
    </xf>
    <xf numFmtId="173" fontId="6" fillId="53" borderId="0" xfId="0" applyNumberFormat="1" applyFont="1" applyFill="1" applyBorder="1" applyAlignment="1">
      <alignment horizontal="right"/>
    </xf>
    <xf numFmtId="173" fontId="6" fillId="53" borderId="0" xfId="0" applyNumberFormat="1" applyFont="1" applyFill="1" applyBorder="1"/>
    <xf numFmtId="173" fontId="6" fillId="53" borderId="0" xfId="0" applyNumberFormat="1" applyFont="1" applyFill="1"/>
    <xf numFmtId="4" fontId="3" fillId="53" borderId="0" xfId="0" applyNumberFormat="1" applyFont="1" applyFill="1" applyBorder="1" applyAlignment="1">
      <alignment horizontal="center" vertical="center" wrapText="1"/>
    </xf>
    <xf numFmtId="173" fontId="6" fillId="53" borderId="0" xfId="0" applyNumberFormat="1" applyFont="1" applyFill="1" applyBorder="1" applyAlignment="1">
      <alignment vertical="center"/>
    </xf>
    <xf numFmtId="173" fontId="5" fillId="53" borderId="0" xfId="0" applyNumberFormat="1" applyFont="1" applyFill="1" applyBorder="1" applyAlignment="1">
      <alignment vertical="center"/>
    </xf>
    <xf numFmtId="4" fontId="3" fillId="53" borderId="0" xfId="0" applyNumberFormat="1" applyFont="1" applyFill="1" applyBorder="1" applyAlignment="1">
      <alignment horizontal="center" wrapText="1"/>
    </xf>
    <xf numFmtId="0" fontId="5" fillId="54" borderId="23" xfId="0" applyFont="1" applyFill="1" applyBorder="1" applyAlignment="1">
      <alignment vertical="center"/>
    </xf>
    <xf numFmtId="0" fontId="5" fillId="54" borderId="23" xfId="0" applyFont="1" applyFill="1" applyBorder="1" applyAlignment="1">
      <alignment horizontal="right" vertical="center"/>
    </xf>
    <xf numFmtId="0" fontId="5" fillId="54" borderId="23" xfId="0" applyFont="1" applyFill="1" applyBorder="1" applyAlignment="1">
      <alignment horizontal="left" vertical="center"/>
    </xf>
    <xf numFmtId="173" fontId="5" fillId="54" borderId="23" xfId="0" applyNumberFormat="1" applyFont="1" applyFill="1" applyBorder="1" applyAlignment="1">
      <alignment horizontal="right" vertical="center"/>
    </xf>
    <xf numFmtId="0" fontId="3" fillId="54" borderId="23" xfId="0" applyFont="1" applyFill="1" applyBorder="1" applyAlignment="1">
      <alignment horizontal="left" wrapText="1"/>
    </xf>
    <xf numFmtId="0" fontId="2" fillId="54" borderId="23" xfId="0" applyFont="1" applyFill="1" applyBorder="1" applyAlignment="1">
      <alignment horizontal="left" wrapText="1"/>
    </xf>
    <xf numFmtId="0" fontId="2" fillId="54" borderId="28" xfId="0" quotePrefix="1" applyFont="1" applyFill="1" applyBorder="1" applyAlignment="1">
      <alignment horizontal="left" wrapText="1"/>
    </xf>
    <xf numFmtId="0" fontId="2" fillId="54" borderId="28" xfId="0" applyFont="1" applyFill="1" applyBorder="1" applyAlignment="1">
      <alignment horizontal="left" wrapText="1"/>
    </xf>
    <xf numFmtId="0" fontId="3" fillId="54" borderId="28" xfId="0" applyFont="1" applyFill="1" applyBorder="1" applyAlignment="1">
      <alignment horizontal="left" wrapText="1"/>
    </xf>
    <xf numFmtId="0" fontId="2" fillId="54" borderId="23" xfId="0" quotePrefix="1" applyFont="1" applyFill="1" applyBorder="1" applyAlignment="1">
      <alignment horizontal="left" wrapText="1"/>
    </xf>
    <xf numFmtId="0" fontId="5" fillId="53" borderId="0" xfId="0" applyFont="1" applyFill="1" applyBorder="1" applyAlignment="1">
      <alignment horizontal="right" wrapText="1"/>
    </xf>
    <xf numFmtId="0" fontId="5" fillId="53" borderId="0" xfId="0" applyFont="1" applyFill="1" applyAlignment="1">
      <alignment horizontal="right" wrapText="1"/>
    </xf>
    <xf numFmtId="4" fontId="3" fillId="54" borderId="24" xfId="0" applyNumberFormat="1" applyFont="1" applyFill="1" applyBorder="1" applyAlignment="1">
      <alignment horizontal="center" wrapText="1"/>
    </xf>
    <xf numFmtId="173" fontId="5" fillId="53" borderId="0" xfId="0" applyNumberFormat="1" applyFont="1" applyFill="1" applyBorder="1" applyAlignment="1">
      <alignment horizontal="center"/>
    </xf>
    <xf numFmtId="173" fontId="6" fillId="54" borderId="23" xfId="0" applyNumberFormat="1" applyFont="1" applyFill="1" applyBorder="1" applyAlignment="1">
      <alignment horizontal="center" vertical="center" wrapText="1"/>
    </xf>
    <xf numFmtId="173" fontId="6" fillId="54" borderId="23" xfId="0" applyNumberFormat="1" applyFont="1" applyFill="1" applyBorder="1" applyAlignment="1">
      <alignment horizontal="right"/>
    </xf>
    <xf numFmtId="173" fontId="0" fillId="53" borderId="0" xfId="0" applyNumberFormat="1" applyFill="1" applyBorder="1"/>
    <xf numFmtId="0" fontId="2" fillId="55" borderId="23" xfId="0" quotePrefix="1" applyFont="1" applyFill="1" applyBorder="1" applyAlignment="1">
      <alignment horizontal="left" wrapText="1"/>
    </xf>
    <xf numFmtId="0" fontId="5" fillId="54" borderId="23" xfId="0" applyFont="1" applyFill="1" applyBorder="1" applyAlignment="1">
      <alignment horizontal="center" vertical="center"/>
    </xf>
    <xf numFmtId="0" fontId="3" fillId="54" borderId="23" xfId="0" applyFont="1" applyFill="1" applyBorder="1" applyAlignment="1">
      <alignment vertical="center"/>
    </xf>
    <xf numFmtId="0" fontId="6" fillId="54" borderId="23" xfId="0" applyFont="1" applyFill="1" applyBorder="1" applyAlignment="1">
      <alignment horizontal="center" vertical="center"/>
    </xf>
    <xf numFmtId="0" fontId="2" fillId="54" borderId="23" xfId="0" applyFont="1" applyFill="1" applyBorder="1" applyAlignment="1">
      <alignment vertical="center"/>
    </xf>
    <xf numFmtId="0" fontId="6" fillId="54" borderId="28" xfId="0" applyFont="1" applyFill="1" applyBorder="1" applyAlignment="1">
      <alignment vertical="center"/>
    </xf>
    <xf numFmtId="0" fontId="6" fillId="54" borderId="29" xfId="0" applyFont="1" applyFill="1" applyBorder="1" applyAlignment="1">
      <alignment vertical="center"/>
    </xf>
    <xf numFmtId="0" fontId="2" fillId="54" borderId="23" xfId="0" applyFont="1" applyFill="1" applyBorder="1" applyAlignment="1">
      <alignment horizontal="right" vertical="center" wrapText="1"/>
    </xf>
    <xf numFmtId="0" fontId="3" fillId="54" borderId="23" xfId="0" applyFont="1" applyFill="1" applyBorder="1" applyAlignment="1">
      <alignment horizontal="center" vertical="center"/>
    </xf>
    <xf numFmtId="0" fontId="3" fillId="54" borderId="23" xfId="0" applyFont="1" applyFill="1" applyBorder="1" applyAlignment="1">
      <alignment vertical="center" wrapText="1"/>
    </xf>
    <xf numFmtId="183" fontId="6" fillId="54" borderId="23" xfId="0" applyNumberFormat="1" applyFont="1" applyFill="1" applyBorder="1" applyAlignment="1">
      <alignment horizontal="right" vertical="center"/>
    </xf>
    <xf numFmtId="173" fontId="6" fillId="54" borderId="23" xfId="0" applyNumberFormat="1" applyFont="1" applyFill="1" applyBorder="1" applyAlignment="1" applyProtection="1">
      <alignment vertical="center"/>
      <protection locked="0"/>
    </xf>
    <xf numFmtId="0" fontId="7" fillId="53" borderId="0" xfId="0" applyFont="1" applyFill="1" applyBorder="1"/>
    <xf numFmtId="173" fontId="5" fillId="54" borderId="23" xfId="0" applyNumberFormat="1" applyFont="1" applyFill="1" applyBorder="1" applyProtection="1"/>
    <xf numFmtId="0" fontId="3" fillId="54" borderId="28" xfId="0" applyFont="1" applyFill="1" applyBorder="1" applyAlignment="1">
      <alignment wrapText="1"/>
    </xf>
    <xf numFmtId="0" fontId="2" fillId="54" borderId="28" xfId="0" applyFont="1" applyFill="1" applyBorder="1" applyAlignment="1">
      <alignment wrapText="1"/>
    </xf>
    <xf numFmtId="0" fontId="6" fillId="54" borderId="23" xfId="0" applyFont="1" applyFill="1" applyBorder="1" applyAlignment="1">
      <alignment horizontal="center" vertical="top"/>
    </xf>
    <xf numFmtId="0" fontId="15" fillId="55" borderId="23" xfId="0" quotePrefix="1" applyFont="1" applyFill="1" applyBorder="1" applyAlignment="1">
      <alignment horizontal="left" wrapText="1"/>
    </xf>
    <xf numFmtId="0" fontId="16" fillId="53" borderId="0" xfId="0" applyFont="1" applyFill="1" applyBorder="1"/>
    <xf numFmtId="173" fontId="0" fillId="0" borderId="0" xfId="0" applyNumberFormat="1" applyBorder="1"/>
    <xf numFmtId="0" fontId="7" fillId="0" borderId="0" xfId="0" applyFont="1" applyBorder="1"/>
    <xf numFmtId="0" fontId="6" fillId="54" borderId="23" xfId="0" applyFont="1" applyFill="1" applyBorder="1" applyAlignment="1">
      <alignment horizontal="center" vertical="center" wrapText="1"/>
    </xf>
    <xf numFmtId="0" fontId="5" fillId="54" borderId="23" xfId="0" applyFont="1" applyFill="1" applyBorder="1" applyAlignment="1">
      <alignment horizontal="center" vertical="center" wrapText="1"/>
    </xf>
    <xf numFmtId="0" fontId="17" fillId="53" borderId="0" xfId="0" applyFont="1" applyFill="1" applyBorder="1"/>
    <xf numFmtId="0" fontId="5" fillId="54" borderId="0" xfId="0" applyFont="1" applyFill="1" applyBorder="1" applyAlignment="1">
      <alignment horizontal="left" vertical="center"/>
    </xf>
    <xf numFmtId="0" fontId="6" fillId="54" borderId="23" xfId="0" applyFont="1" applyFill="1" applyBorder="1" applyAlignment="1">
      <alignment horizontal="left" vertical="center"/>
    </xf>
    <xf numFmtId="0" fontId="6" fillId="54" borderId="23" xfId="0" applyFont="1" applyFill="1" applyBorder="1" applyAlignment="1">
      <alignment vertical="center" wrapText="1"/>
    </xf>
    <xf numFmtId="0" fontId="6" fillId="54" borderId="23" xfId="0" applyFont="1" applyFill="1" applyBorder="1" applyAlignment="1">
      <alignment horizontal="right" vertical="center" wrapText="1"/>
    </xf>
    <xf numFmtId="0" fontId="5" fillId="53" borderId="0" xfId="0" applyFont="1" applyFill="1" applyBorder="1" applyAlignment="1">
      <alignment horizontal="right" vertical="center"/>
    </xf>
    <xf numFmtId="0" fontId="6" fillId="5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/>
    <xf numFmtId="4" fontId="0" fillId="53" borderId="0" xfId="0" applyNumberFormat="1" applyFill="1"/>
    <xf numFmtId="0" fontId="5" fillId="54" borderId="28" xfId="0" applyFont="1" applyFill="1" applyBorder="1" applyAlignment="1">
      <alignment horizontal="left" wrapText="1"/>
    </xf>
    <xf numFmtId="0" fontId="0" fillId="53" borderId="0" xfId="0" applyFill="1" applyBorder="1" applyAlignment="1">
      <alignment horizontal="center"/>
    </xf>
    <xf numFmtId="0" fontId="5" fillId="55" borderId="26" xfId="0" applyFont="1" applyFill="1" applyBorder="1" applyAlignment="1">
      <alignment horizontal="center" vertical="center" wrapText="1"/>
    </xf>
    <xf numFmtId="0" fontId="5" fillId="55" borderId="26" xfId="0" applyFont="1" applyFill="1" applyBorder="1" applyAlignment="1">
      <alignment horizontal="center" vertical="top" wrapText="1"/>
    </xf>
    <xf numFmtId="4" fontId="3" fillId="55" borderId="26" xfId="0" applyNumberFormat="1" applyFont="1" applyFill="1" applyBorder="1" applyAlignment="1">
      <alignment horizontal="center" vertical="center" wrapText="1"/>
    </xf>
    <xf numFmtId="4" fontId="10" fillId="53" borderId="0" xfId="0" applyNumberFormat="1" applyFont="1" applyFill="1"/>
    <xf numFmtId="0" fontId="9" fillId="0" borderId="0" xfId="0" applyFont="1" applyBorder="1"/>
    <xf numFmtId="173" fontId="6" fillId="5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54" borderId="23" xfId="0" applyFont="1" applyFill="1" applyBorder="1" applyAlignment="1" applyProtection="1">
      <alignment horizontal="center" vertical="center" wrapText="1"/>
      <protection locked="0"/>
    </xf>
    <xf numFmtId="0" fontId="0" fillId="53" borderId="0" xfId="0" applyFill="1" applyAlignment="1">
      <alignment vertical="center"/>
    </xf>
    <xf numFmtId="0" fontId="5" fillId="53" borderId="0" xfId="0" applyFont="1" applyFill="1" applyAlignment="1">
      <alignment horizontal="right" vertical="center"/>
    </xf>
    <xf numFmtId="0" fontId="6" fillId="53" borderId="0" xfId="0" applyFont="1" applyFill="1" applyAlignment="1">
      <alignment vertical="center"/>
    </xf>
    <xf numFmtId="0" fontId="7" fillId="5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3" borderId="0" xfId="0" applyFill="1" applyBorder="1" applyAlignment="1">
      <alignment vertical="center"/>
    </xf>
    <xf numFmtId="0" fontId="5" fillId="53" borderId="0" xfId="0" applyFont="1" applyFill="1" applyBorder="1" applyAlignment="1">
      <alignment horizontal="left" vertical="center"/>
    </xf>
    <xf numFmtId="0" fontId="7" fillId="53" borderId="0" xfId="0" applyFont="1" applyFill="1" applyBorder="1" applyAlignment="1">
      <alignment vertical="center"/>
    </xf>
    <xf numFmtId="0" fontId="5" fillId="53" borderId="0" xfId="0" applyFont="1" applyFill="1" applyBorder="1" applyAlignment="1">
      <alignment vertical="center"/>
    </xf>
    <xf numFmtId="173" fontId="7" fillId="53" borderId="0" xfId="0" applyNumberFormat="1" applyFont="1" applyFill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3" fontId="2" fillId="54" borderId="23" xfId="0" applyNumberFormat="1" applyFont="1" applyFill="1" applyBorder="1" applyAlignment="1" applyProtection="1">
      <alignment vertical="center" wrapText="1"/>
      <protection locked="0"/>
    </xf>
    <xf numFmtId="0" fontId="2" fillId="54" borderId="23" xfId="0" quotePrefix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173" fontId="3" fillId="54" borderId="23" xfId="0" applyNumberFormat="1" applyFont="1" applyFill="1" applyBorder="1" applyAlignment="1" applyProtection="1">
      <alignment vertical="center" wrapText="1"/>
      <protection locked="0"/>
    </xf>
    <xf numFmtId="0" fontId="2" fillId="54" borderId="23" xfId="0" applyFont="1" applyFill="1" applyBorder="1" applyAlignment="1" applyProtection="1">
      <alignment vertical="center" wrapText="1"/>
      <protection locked="0"/>
    </xf>
    <xf numFmtId="173" fontId="17" fillId="0" borderId="0" xfId="0" applyNumberFormat="1" applyFont="1" applyBorder="1" applyAlignment="1">
      <alignment vertical="center"/>
    </xf>
    <xf numFmtId="0" fontId="5" fillId="5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55" borderId="23" xfId="0" applyFont="1" applyFill="1" applyBorder="1" applyAlignment="1" applyProtection="1">
      <alignment horizontal="center" vertical="center" wrapText="1"/>
      <protection locked="0"/>
    </xf>
    <xf numFmtId="9" fontId="6" fillId="53" borderId="0" xfId="0" applyNumberFormat="1" applyFont="1" applyFill="1" applyBorder="1" applyAlignment="1">
      <alignment vertical="center"/>
    </xf>
    <xf numFmtId="17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173" fontId="6" fillId="55" borderId="23" xfId="0" applyNumberFormat="1" applyFont="1" applyFill="1" applyBorder="1" applyAlignment="1" applyProtection="1">
      <alignment vertical="center"/>
      <protection locked="0"/>
    </xf>
    <xf numFmtId="173" fontId="2" fillId="55" borderId="23" xfId="0" applyNumberFormat="1" applyFont="1" applyFill="1" applyBorder="1" applyAlignment="1" applyProtection="1">
      <alignment vertical="center" wrapText="1"/>
      <protection locked="0"/>
    </xf>
    <xf numFmtId="0" fontId="5" fillId="54" borderId="23" xfId="144" applyFont="1" applyFill="1" applyBorder="1" applyAlignment="1">
      <alignment horizontal="left" vertical="center"/>
    </xf>
    <xf numFmtId="0" fontId="5" fillId="54" borderId="23" xfId="144" applyFont="1" applyFill="1" applyBorder="1" applyAlignment="1">
      <alignment horizontal="center" vertical="center"/>
    </xf>
    <xf numFmtId="0" fontId="3" fillId="54" borderId="29" xfId="144" applyFont="1" applyFill="1" applyBorder="1" applyAlignment="1">
      <alignment horizontal="justify" vertical="center" wrapText="1"/>
    </xf>
    <xf numFmtId="0" fontId="3" fillId="54" borderId="23" xfId="144" applyFont="1" applyFill="1" applyBorder="1" applyAlignment="1">
      <alignment vertical="center" wrapText="1"/>
    </xf>
    <xf numFmtId="0" fontId="2" fillId="54" borderId="23" xfId="144" applyFont="1" applyFill="1" applyBorder="1" applyAlignment="1">
      <alignment horizontal="left" vertical="center" wrapText="1"/>
    </xf>
    <xf numFmtId="0" fontId="1" fillId="53" borderId="0" xfId="144" applyFill="1"/>
    <xf numFmtId="0" fontId="6" fillId="53" borderId="0" xfId="144" applyFont="1" applyFill="1"/>
    <xf numFmtId="173" fontId="1" fillId="53" borderId="0" xfId="144" applyNumberFormat="1" applyFill="1"/>
    <xf numFmtId="0" fontId="1" fillId="0" borderId="0" xfId="144"/>
    <xf numFmtId="0" fontId="3" fillId="54" borderId="23" xfId="144" applyFont="1" applyFill="1" applyBorder="1" applyAlignment="1">
      <alignment vertical="center"/>
    </xf>
    <xf numFmtId="0" fontId="5" fillId="54" borderId="23" xfId="144" applyFont="1" applyFill="1" applyBorder="1" applyAlignment="1">
      <alignment vertical="center"/>
    </xf>
    <xf numFmtId="173" fontId="5" fillId="54" borderId="23" xfId="144" applyNumberFormat="1" applyFont="1" applyFill="1" applyBorder="1" applyAlignment="1">
      <alignment horizontal="right" vertical="center"/>
    </xf>
    <xf numFmtId="173" fontId="4" fillId="53" borderId="0" xfId="144" applyNumberFormat="1" applyFont="1" applyFill="1"/>
    <xf numFmtId="0" fontId="4" fillId="0" borderId="0" xfId="144" applyFont="1"/>
    <xf numFmtId="0" fontId="6" fillId="54" borderId="23" xfId="144" applyFont="1" applyFill="1" applyBorder="1" applyAlignment="1">
      <alignment horizontal="center" vertical="center"/>
    </xf>
    <xf numFmtId="176" fontId="6" fillId="54" borderId="23" xfId="144" applyNumberFormat="1" applyFont="1" applyFill="1" applyBorder="1" applyAlignment="1">
      <alignment horizontal="right" vertical="center"/>
    </xf>
    <xf numFmtId="173" fontId="6" fillId="54" borderId="23" xfId="144" applyNumberFormat="1" applyFont="1" applyFill="1" applyBorder="1" applyAlignment="1">
      <alignment horizontal="right" vertical="center"/>
    </xf>
    <xf numFmtId="176" fontId="6" fillId="54" borderId="23" xfId="144" applyNumberFormat="1" applyFont="1" applyFill="1" applyBorder="1" applyAlignment="1">
      <alignment horizontal="right" vertical="top"/>
    </xf>
    <xf numFmtId="0" fontId="6" fillId="54" borderId="23" xfId="144" applyFont="1" applyFill="1" applyBorder="1" applyAlignment="1">
      <alignment vertical="center"/>
    </xf>
    <xf numFmtId="0" fontId="2" fillId="54" borderId="23" xfId="144" applyFont="1" applyFill="1" applyBorder="1" applyAlignment="1">
      <alignment horizontal="right" vertical="center" wrapText="1"/>
    </xf>
    <xf numFmtId="0" fontId="2" fillId="54" borderId="23" xfId="144" applyFont="1" applyFill="1" applyBorder="1" applyAlignment="1">
      <alignment horizontal="left" vertical="center"/>
    </xf>
    <xf numFmtId="0" fontId="3" fillId="54" borderId="23" xfId="144" applyFont="1" applyFill="1" applyBorder="1" applyAlignment="1">
      <alignment horizontal="center" vertical="center" wrapText="1"/>
    </xf>
    <xf numFmtId="0" fontId="2" fillId="54" borderId="23" xfId="144" applyFont="1" applyFill="1" applyBorder="1" applyAlignment="1">
      <alignment horizontal="center" vertical="center" wrapText="1"/>
    </xf>
    <xf numFmtId="173" fontId="5" fillId="54" borderId="24" xfId="144" applyNumberFormat="1" applyFont="1" applyFill="1" applyBorder="1" applyAlignment="1">
      <alignment horizontal="right" vertical="center"/>
    </xf>
    <xf numFmtId="0" fontId="3" fillId="54" borderId="28" xfId="144" applyFont="1" applyFill="1" applyBorder="1" applyAlignment="1">
      <alignment vertical="center" wrapText="1"/>
    </xf>
    <xf numFmtId="0" fontId="3" fillId="54" borderId="27" xfId="144" applyFont="1" applyFill="1" applyBorder="1" applyAlignment="1">
      <alignment vertical="center" wrapText="1"/>
    </xf>
    <xf numFmtId="0" fontId="3" fillId="54" borderId="23" xfId="144" applyFont="1" applyFill="1" applyBorder="1" applyAlignment="1">
      <alignment horizontal="left" vertical="center"/>
    </xf>
    <xf numFmtId="0" fontId="2" fillId="54" borderId="28" xfId="144" applyFont="1" applyFill="1" applyBorder="1" applyAlignment="1">
      <alignment vertical="center" wrapText="1"/>
    </xf>
    <xf numFmtId="0" fontId="2" fillId="54" borderId="27" xfId="144" applyFont="1" applyFill="1" applyBorder="1" applyAlignment="1">
      <alignment vertical="center" wrapText="1"/>
    </xf>
    <xf numFmtId="0" fontId="2" fillId="54" borderId="29" xfId="144" applyFont="1" applyFill="1" applyBorder="1" applyAlignment="1">
      <alignment vertical="center" wrapText="1"/>
    </xf>
    <xf numFmtId="173" fontId="6" fillId="54" borderId="26" xfId="144" applyNumberFormat="1" applyFont="1" applyFill="1" applyBorder="1" applyAlignment="1" applyProtection="1">
      <alignment horizontal="right" vertical="center"/>
      <protection locked="0"/>
    </xf>
    <xf numFmtId="173" fontId="10" fillId="53" borderId="0" xfId="144" applyNumberFormat="1" applyFont="1" applyFill="1" applyBorder="1"/>
    <xf numFmtId="0" fontId="1" fillId="0" borderId="0" xfId="144" applyBorder="1"/>
    <xf numFmtId="0" fontId="2" fillId="54" borderId="28" xfId="144" applyFont="1" applyFill="1" applyBorder="1" applyAlignment="1">
      <alignment horizontal="right" vertical="center"/>
    </xf>
    <xf numFmtId="0" fontId="2" fillId="54" borderId="27" xfId="144" applyFont="1" applyFill="1" applyBorder="1" applyAlignment="1">
      <alignment vertical="center"/>
    </xf>
    <xf numFmtId="0" fontId="5" fillId="54" borderId="28" xfId="144" applyFont="1" applyFill="1" applyBorder="1" applyAlignment="1">
      <alignment vertical="center"/>
    </xf>
    <xf numFmtId="0" fontId="5" fillId="54" borderId="27" xfId="144" applyFont="1" applyFill="1" applyBorder="1" applyAlignment="1">
      <alignment vertical="center"/>
    </xf>
    <xf numFmtId="0" fontId="6" fillId="54" borderId="28" xfId="144" applyFont="1" applyFill="1" applyBorder="1" applyAlignment="1">
      <alignment vertical="center"/>
    </xf>
    <xf numFmtId="0" fontId="2" fillId="54" borderId="28" xfId="144" applyFont="1" applyFill="1" applyBorder="1" applyAlignment="1">
      <alignment horizontal="left" vertical="center"/>
    </xf>
    <xf numFmtId="183" fontId="6" fillId="54" borderId="23" xfId="144" applyNumberFormat="1" applyFont="1" applyFill="1" applyBorder="1" applyAlignment="1">
      <alignment horizontal="right" vertical="center"/>
    </xf>
    <xf numFmtId="0" fontId="1" fillId="53" borderId="0" xfId="144" applyFill="1" applyBorder="1"/>
    <xf numFmtId="0" fontId="6" fillId="53" borderId="0" xfId="144" applyFont="1" applyFill="1" applyBorder="1"/>
    <xf numFmtId="0" fontId="2" fillId="53" borderId="0" xfId="144" applyFont="1" applyFill="1" applyBorder="1" applyAlignment="1">
      <alignment wrapText="1"/>
    </xf>
    <xf numFmtId="173" fontId="1" fillId="53" borderId="0" xfId="144" applyNumberFormat="1" applyFill="1" applyBorder="1"/>
    <xf numFmtId="0" fontId="6" fillId="0" borderId="0" xfId="144" applyFont="1" applyBorder="1"/>
    <xf numFmtId="0" fontId="3" fillId="54" borderId="24" xfId="144" applyFont="1" applyFill="1" applyBorder="1" applyAlignment="1">
      <alignment vertical="center" wrapText="1"/>
    </xf>
    <xf numFmtId="0" fontId="2" fillId="54" borderId="30" xfId="144" applyFont="1" applyFill="1" applyBorder="1" applyAlignment="1">
      <alignment vertical="center" wrapText="1"/>
    </xf>
    <xf numFmtId="0" fontId="14" fillId="53" borderId="0" xfId="144" applyFont="1" applyFill="1"/>
    <xf numFmtId="173" fontId="6" fillId="0" borderId="0" xfId="144" applyNumberFormat="1" applyFont="1" applyBorder="1"/>
    <xf numFmtId="0" fontId="63" fillId="54" borderId="23" xfId="0" applyFont="1" applyFill="1" applyBorder="1" applyAlignment="1">
      <alignment horizontal="left" wrapText="1"/>
    </xf>
    <xf numFmtId="0" fontId="2" fillId="0" borderId="0" xfId="142" applyFont="1"/>
    <xf numFmtId="0" fontId="2" fillId="54" borderId="23" xfId="142" applyFont="1" applyFill="1" applyBorder="1" applyAlignment="1">
      <alignment horizontal="center" vertical="center" wrapText="1"/>
    </xf>
    <xf numFmtId="173" fontId="6" fillId="54" borderId="23" xfId="142" applyNumberFormat="1" applyFont="1" applyFill="1" applyBorder="1" applyAlignment="1">
      <alignment horizontal="right" vertical="center"/>
    </xf>
    <xf numFmtId="173" fontId="5" fillId="54" borderId="23" xfId="142" applyNumberFormat="1" applyFont="1" applyFill="1" applyBorder="1" applyAlignment="1">
      <alignment horizontal="right" vertical="center"/>
    </xf>
    <xf numFmtId="173" fontId="2" fillId="0" borderId="0" xfId="142" applyNumberFormat="1" applyFont="1"/>
    <xf numFmtId="0" fontId="2" fillId="54" borderId="28" xfId="142" applyFont="1" applyFill="1" applyBorder="1" applyAlignment="1">
      <alignment horizontal="center" vertical="center" wrapText="1"/>
    </xf>
    <xf numFmtId="0" fontId="2" fillId="0" borderId="0" xfId="142" applyFont="1" applyAlignment="1">
      <alignment vertical="center" wrapText="1"/>
    </xf>
    <xf numFmtId="0" fontId="2" fillId="54" borderId="27" xfId="142" applyFont="1" applyFill="1" applyBorder="1" applyAlignment="1">
      <alignment horizontal="center" vertical="center" wrapText="1"/>
    </xf>
    <xf numFmtId="0" fontId="2" fillId="0" borderId="0" xfId="142" applyFont="1" applyAlignment="1">
      <alignment horizontal="left" vertical="center"/>
    </xf>
    <xf numFmtId="173" fontId="2" fillId="0" borderId="0" xfId="142" applyNumberFormat="1" applyFont="1" applyAlignment="1">
      <alignment horizontal="left" vertical="center"/>
    </xf>
    <xf numFmtId="0" fontId="9" fillId="0" borderId="0" xfId="142" applyFont="1" applyAlignment="1">
      <alignment horizontal="left" vertical="center"/>
    </xf>
    <xf numFmtId="0" fontId="2" fillId="54" borderId="23" xfId="142" applyFont="1" applyFill="1" applyBorder="1" applyAlignment="1">
      <alignment horizontal="left" vertical="center"/>
    </xf>
    <xf numFmtId="173" fontId="10" fillId="0" borderId="0" xfId="0" applyNumberFormat="1" applyFont="1"/>
    <xf numFmtId="173" fontId="5" fillId="54" borderId="23" xfId="0" applyNumberFormat="1" applyFont="1" applyFill="1" applyBorder="1" applyAlignment="1">
      <alignment horizontal="right"/>
    </xf>
    <xf numFmtId="173" fontId="4" fillId="0" borderId="0" xfId="0" applyNumberFormat="1" applyFont="1"/>
    <xf numFmtId="0" fontId="8" fillId="0" borderId="0" xfId="0" applyFont="1"/>
    <xf numFmtId="0" fontId="0" fillId="0" borderId="31" xfId="0" applyBorder="1"/>
    <xf numFmtId="0" fontId="4" fillId="56" borderId="0" xfId="0" applyFont="1" applyFill="1"/>
    <xf numFmtId="0" fontId="64" fillId="54" borderId="23" xfId="143" applyFont="1" applyFill="1" applyBorder="1" applyAlignment="1">
      <alignment horizontal="center" vertical="center" wrapText="1"/>
    </xf>
    <xf numFmtId="0" fontId="64" fillId="54" borderId="23" xfId="0" applyFont="1" applyFill="1" applyBorder="1" applyAlignment="1">
      <alignment horizontal="center" vertical="center" wrapText="1"/>
    </xf>
    <xf numFmtId="173" fontId="0" fillId="0" borderId="0" xfId="0" applyNumberFormat="1" applyFill="1"/>
    <xf numFmtId="0" fontId="65" fillId="54" borderId="23" xfId="0" applyFont="1" applyFill="1" applyBorder="1" applyAlignment="1">
      <alignment horizontal="center" vertical="center" wrapText="1"/>
    </xf>
    <xf numFmtId="0" fontId="65" fillId="54" borderId="23" xfId="0" applyFont="1" applyFill="1" applyBorder="1"/>
    <xf numFmtId="4" fontId="11" fillId="54" borderId="23" xfId="0" applyNumberFormat="1" applyFont="1" applyFill="1" applyBorder="1" applyAlignment="1">
      <alignment horizontal="center" wrapText="1"/>
    </xf>
    <xf numFmtId="0" fontId="11" fillId="54" borderId="23" xfId="0" applyFont="1" applyFill="1" applyBorder="1" applyAlignment="1">
      <alignment wrapText="1"/>
    </xf>
    <xf numFmtId="173" fontId="11" fillId="54" borderId="23" xfId="0" applyNumberFormat="1" applyFont="1" applyFill="1" applyBorder="1" applyAlignment="1">
      <alignment horizontal="right" vertical="center"/>
    </xf>
    <xf numFmtId="0" fontId="11" fillId="54" borderId="23" xfId="0" applyFont="1" applyFill="1" applyBorder="1"/>
    <xf numFmtId="173" fontId="11" fillId="54" borderId="23" xfId="0" applyNumberFormat="1" applyFont="1" applyFill="1" applyBorder="1" applyAlignment="1">
      <alignment horizontal="right"/>
    </xf>
    <xf numFmtId="173" fontId="65" fillId="54" borderId="23" xfId="0" applyNumberFormat="1" applyFont="1" applyFill="1" applyBorder="1" applyAlignment="1">
      <alignment horizontal="right"/>
    </xf>
    <xf numFmtId="0" fontId="11" fillId="54" borderId="23" xfId="0" applyFont="1" applyFill="1" applyBorder="1" applyAlignment="1">
      <alignment vertical="center" wrapText="1"/>
    </xf>
    <xf numFmtId="0" fontId="65" fillId="54" borderId="23" xfId="0" applyFont="1" applyFill="1" applyBorder="1" applyAlignment="1">
      <alignment wrapText="1"/>
    </xf>
    <xf numFmtId="173" fontId="65" fillId="54" borderId="23" xfId="0" applyNumberFormat="1" applyFont="1" applyFill="1" applyBorder="1" applyAlignment="1">
      <alignment horizontal="right" vertical="center"/>
    </xf>
    <xf numFmtId="0" fontId="65" fillId="54" borderId="23" xfId="0" applyFont="1" applyFill="1" applyBorder="1" applyAlignment="1">
      <alignment vertical="center" wrapText="1"/>
    </xf>
    <xf numFmtId="173" fontId="11" fillId="54" borderId="31" xfId="0" applyNumberFormat="1" applyFont="1" applyFill="1" applyBorder="1" applyAlignment="1">
      <alignment horizontal="center" vertical="center"/>
    </xf>
    <xf numFmtId="173" fontId="11" fillId="54" borderId="0" xfId="0" applyNumberFormat="1" applyFont="1" applyFill="1" applyBorder="1" applyAlignment="1">
      <alignment horizontal="center" vertical="center"/>
    </xf>
    <xf numFmtId="0" fontId="65" fillId="54" borderId="23" xfId="0" applyFont="1" applyFill="1" applyBorder="1" applyAlignment="1">
      <alignment vertical="center"/>
    </xf>
    <xf numFmtId="0" fontId="11" fillId="54" borderId="23" xfId="0" quotePrefix="1" applyFont="1" applyFill="1" applyBorder="1" applyAlignment="1">
      <alignment vertical="center" wrapText="1"/>
    </xf>
    <xf numFmtId="173" fontId="11" fillId="54" borderId="32" xfId="0" applyNumberFormat="1" applyFont="1" applyFill="1" applyBorder="1" applyAlignment="1">
      <alignment horizontal="center" vertical="center"/>
    </xf>
    <xf numFmtId="0" fontId="66" fillId="54" borderId="23" xfId="0" applyFont="1" applyFill="1" applyBorder="1" applyAlignment="1">
      <alignment horizontal="left" wrapText="1"/>
    </xf>
    <xf numFmtId="0" fontId="65" fillId="54" borderId="28" xfId="0" applyFont="1" applyFill="1" applyBorder="1" applyAlignment="1">
      <alignment horizontal="center" vertical="center" wrapText="1"/>
    </xf>
    <xf numFmtId="0" fontId="65" fillId="54" borderId="28" xfId="143" applyFont="1" applyFill="1" applyBorder="1" applyAlignment="1">
      <alignment horizontal="center" vertical="center" wrapText="1"/>
    </xf>
    <xf numFmtId="0" fontId="65" fillId="54" borderId="23" xfId="0" applyFont="1" applyFill="1" applyBorder="1" applyAlignment="1">
      <alignment horizontal="center" vertical="center"/>
    </xf>
    <xf numFmtId="0" fontId="6" fillId="0" borderId="0" xfId="0" applyFont="1"/>
    <xf numFmtId="173" fontId="6" fillId="0" borderId="0" xfId="0" applyNumberFormat="1" applyFont="1"/>
    <xf numFmtId="0" fontId="2" fillId="55" borderId="23" xfId="0" quotePrefix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0" fillId="54" borderId="26" xfId="0" applyFont="1" applyFill="1" applyBorder="1" applyAlignment="1">
      <alignment horizontal="center" vertical="center" wrapText="1"/>
    </xf>
    <xf numFmtId="4" fontId="83" fillId="53" borderId="0" xfId="0" applyNumberFormat="1" applyFont="1" applyFill="1"/>
    <xf numFmtId="0" fontId="2" fillId="0" borderId="0" xfId="142" applyFont="1" applyAlignment="1">
      <alignment horizontal="center"/>
    </xf>
    <xf numFmtId="4" fontId="12" fillId="54" borderId="23" xfId="0" applyNumberFormat="1" applyFont="1" applyFill="1" applyBorder="1" applyAlignment="1">
      <alignment horizontal="center" wrapText="1"/>
    </xf>
    <xf numFmtId="173" fontId="11" fillId="54" borderId="23" xfId="0" applyNumberFormat="1" applyFont="1" applyFill="1" applyBorder="1" applyAlignment="1">
      <alignment vertical="center"/>
    </xf>
    <xf numFmtId="173" fontId="65" fillId="54" borderId="23" xfId="0" applyNumberFormat="1" applyFont="1" applyFill="1" applyBorder="1" applyAlignment="1">
      <alignment vertical="center"/>
    </xf>
    <xf numFmtId="173" fontId="84" fillId="53" borderId="0" xfId="0" applyNumberFormat="1" applyFont="1" applyFill="1" applyBorder="1" applyAlignment="1">
      <alignment horizontal="left"/>
    </xf>
    <xf numFmtId="173" fontId="2" fillId="58" borderId="23" xfId="142" applyNumberFormat="1" applyFont="1" applyFill="1" applyBorder="1" applyAlignment="1">
      <alignment horizontal="right" vertical="center"/>
    </xf>
    <xf numFmtId="0" fontId="2" fillId="58" borderId="23" xfId="142" applyFont="1" applyFill="1" applyBorder="1" applyAlignment="1">
      <alignment horizontal="left" vertical="center" wrapText="1"/>
    </xf>
    <xf numFmtId="0" fontId="2" fillId="58" borderId="23" xfId="142" applyFont="1" applyFill="1" applyBorder="1" applyAlignment="1">
      <alignment horizontal="center" vertical="center" wrapText="1"/>
    </xf>
    <xf numFmtId="173" fontId="2" fillId="58" borderId="23" xfId="142" quotePrefix="1" applyNumberFormat="1" applyFont="1" applyFill="1" applyBorder="1" applyAlignment="1">
      <alignment horizontal="right" vertical="center"/>
    </xf>
    <xf numFmtId="0" fontId="2" fillId="58" borderId="28" xfId="142" applyFont="1" applyFill="1" applyBorder="1" applyAlignment="1">
      <alignment horizontal="left" vertical="center" wrapText="1"/>
    </xf>
    <xf numFmtId="173" fontId="6" fillId="59" borderId="23" xfId="0" applyNumberFormat="1" applyFont="1" applyFill="1" applyBorder="1" applyAlignment="1" applyProtection="1">
      <protection locked="0"/>
    </xf>
    <xf numFmtId="4" fontId="5" fillId="54" borderId="28" xfId="0" applyNumberFormat="1" applyFont="1" applyFill="1" applyBorder="1" applyAlignment="1">
      <alignment horizontal="center" wrapText="1"/>
    </xf>
    <xf numFmtId="4" fontId="5" fillId="54" borderId="29" xfId="0" applyNumberFormat="1" applyFont="1" applyFill="1" applyBorder="1" applyAlignment="1">
      <alignment horizontal="center" wrapText="1"/>
    </xf>
    <xf numFmtId="4" fontId="5" fillId="54" borderId="27" xfId="0" applyNumberFormat="1" applyFont="1" applyFill="1" applyBorder="1" applyAlignment="1">
      <alignment horizontal="center" wrapText="1"/>
    </xf>
    <xf numFmtId="0" fontId="5" fillId="54" borderId="33" xfId="0" applyFont="1" applyFill="1" applyBorder="1" applyAlignment="1">
      <alignment horizontal="center" vertical="center" wrapText="1"/>
    </xf>
    <xf numFmtId="0" fontId="5" fillId="54" borderId="34" xfId="0" applyFont="1" applyFill="1" applyBorder="1" applyAlignment="1">
      <alignment horizontal="center" vertical="center" wrapText="1"/>
    </xf>
    <xf numFmtId="0" fontId="5" fillId="54" borderId="35" xfId="0" applyFont="1" applyFill="1" applyBorder="1" applyAlignment="1">
      <alignment horizontal="center" vertical="center" wrapText="1"/>
    </xf>
    <xf numFmtId="0" fontId="5" fillId="54" borderId="30" xfId="0" applyFont="1" applyFill="1" applyBorder="1" applyAlignment="1">
      <alignment horizontal="center" vertical="center" wrapText="1"/>
    </xf>
    <xf numFmtId="0" fontId="2" fillId="54" borderId="23" xfId="0" applyFont="1" applyFill="1" applyBorder="1" applyAlignment="1">
      <alignment horizontal="left" vertical="center" wrapText="1"/>
    </xf>
    <xf numFmtId="0" fontId="2" fillId="54" borderId="28" xfId="0" applyFont="1" applyFill="1" applyBorder="1" applyAlignment="1">
      <alignment horizontal="left" vertical="center" wrapText="1"/>
    </xf>
    <xf numFmtId="0" fontId="2" fillId="54" borderId="29" xfId="0" applyFont="1" applyFill="1" applyBorder="1" applyAlignment="1">
      <alignment horizontal="left" vertical="center" wrapText="1"/>
    </xf>
    <xf numFmtId="0" fontId="5" fillId="54" borderId="23" xfId="0" applyFont="1" applyFill="1" applyBorder="1" applyAlignment="1">
      <alignment horizontal="center" vertical="center"/>
    </xf>
    <xf numFmtId="0" fontId="6" fillId="54" borderId="23" xfId="0" applyFont="1" applyFill="1" applyBorder="1" applyAlignment="1">
      <alignment horizontal="left" vertical="center"/>
    </xf>
    <xf numFmtId="0" fontId="5" fillId="54" borderId="24" xfId="0" applyFont="1" applyFill="1" applyBorder="1" applyAlignment="1">
      <alignment horizontal="center" vertical="center"/>
    </xf>
    <xf numFmtId="0" fontId="5" fillId="54" borderId="26" xfId="0" applyFont="1" applyFill="1" applyBorder="1" applyAlignment="1">
      <alignment horizontal="center" vertical="center"/>
    </xf>
    <xf numFmtId="0" fontId="5" fillId="54" borderId="23" xfId="0" applyFont="1" applyFill="1" applyBorder="1" applyAlignment="1">
      <alignment vertical="center" wrapText="1"/>
    </xf>
    <xf numFmtId="0" fontId="2" fillId="54" borderId="23" xfId="0" applyFont="1" applyFill="1" applyBorder="1" applyAlignment="1">
      <alignment horizontal="left" vertical="center"/>
    </xf>
    <xf numFmtId="0" fontId="6" fillId="54" borderId="28" xfId="0" applyFont="1" applyFill="1" applyBorder="1" applyAlignment="1">
      <alignment horizontal="left" vertical="center" wrapText="1"/>
    </xf>
    <xf numFmtId="0" fontId="6" fillId="54" borderId="29" xfId="0" applyFont="1" applyFill="1" applyBorder="1" applyAlignment="1">
      <alignment horizontal="left" vertical="center" wrapText="1"/>
    </xf>
    <xf numFmtId="0" fontId="6" fillId="54" borderId="23" xfId="0" applyFont="1" applyFill="1" applyBorder="1" applyAlignment="1">
      <alignment horizontal="left" vertical="center" wrapText="1"/>
    </xf>
    <xf numFmtId="0" fontId="5" fillId="54" borderId="33" xfId="144" applyFont="1" applyFill="1" applyBorder="1" applyAlignment="1">
      <alignment horizontal="center" vertical="center" wrapText="1"/>
    </xf>
    <xf numFmtId="0" fontId="5" fillId="54" borderId="31" xfId="144" applyFont="1" applyFill="1" applyBorder="1" applyAlignment="1">
      <alignment horizontal="center" vertical="center" wrapText="1"/>
    </xf>
    <xf numFmtId="0" fontId="5" fillId="54" borderId="34" xfId="144" applyFont="1" applyFill="1" applyBorder="1" applyAlignment="1">
      <alignment horizontal="center" vertical="center" wrapText="1"/>
    </xf>
    <xf numFmtId="0" fontId="5" fillId="54" borderId="36" xfId="144" applyFont="1" applyFill="1" applyBorder="1" applyAlignment="1">
      <alignment horizontal="center" vertical="center" wrapText="1"/>
    </xf>
    <xf numFmtId="0" fontId="5" fillId="54" borderId="0" xfId="144" applyFont="1" applyFill="1" applyBorder="1" applyAlignment="1">
      <alignment horizontal="center" vertical="center" wrapText="1"/>
    </xf>
    <xf numFmtId="0" fontId="5" fillId="54" borderId="37" xfId="144" applyFont="1" applyFill="1" applyBorder="1" applyAlignment="1">
      <alignment horizontal="center" vertical="center" wrapText="1"/>
    </xf>
    <xf numFmtId="0" fontId="5" fillId="54" borderId="35" xfId="144" applyFont="1" applyFill="1" applyBorder="1" applyAlignment="1">
      <alignment horizontal="center" vertical="center" wrapText="1"/>
    </xf>
    <xf numFmtId="0" fontId="5" fillId="54" borderId="32" xfId="144" applyFont="1" applyFill="1" applyBorder="1" applyAlignment="1">
      <alignment horizontal="center" vertical="center" wrapText="1"/>
    </xf>
    <xf numFmtId="0" fontId="5" fillId="54" borderId="30" xfId="144" applyFont="1" applyFill="1" applyBorder="1" applyAlignment="1">
      <alignment horizontal="center" vertical="center" wrapText="1"/>
    </xf>
    <xf numFmtId="0" fontId="5" fillId="54" borderId="25" xfId="0" applyFont="1" applyFill="1" applyBorder="1" applyAlignment="1">
      <alignment horizontal="center" vertical="center"/>
    </xf>
    <xf numFmtId="0" fontId="2" fillId="54" borderId="23" xfId="144" applyFont="1" applyFill="1" applyBorder="1" applyAlignment="1">
      <alignment horizontal="left" vertical="center" wrapText="1"/>
    </xf>
    <xf numFmtId="0" fontId="3" fillId="54" borderId="28" xfId="144" applyFont="1" applyFill="1" applyBorder="1" applyAlignment="1">
      <alignment horizontal="justify" vertical="center" wrapText="1"/>
    </xf>
    <xf numFmtId="0" fontId="3" fillId="54" borderId="27" xfId="144" applyFont="1" applyFill="1" applyBorder="1" applyAlignment="1">
      <alignment horizontal="justify" vertical="center" wrapText="1"/>
    </xf>
    <xf numFmtId="0" fontId="3" fillId="54" borderId="29" xfId="144" applyFont="1" applyFill="1" applyBorder="1" applyAlignment="1">
      <alignment horizontal="justify" vertical="center" wrapText="1"/>
    </xf>
    <xf numFmtId="0" fontId="2" fillId="54" borderId="28" xfId="144" applyFont="1" applyFill="1" applyBorder="1" applyAlignment="1">
      <alignment horizontal="left" vertical="center" wrapText="1"/>
    </xf>
    <xf numFmtId="0" fontId="2" fillId="54" borderId="29" xfId="144" applyFont="1" applyFill="1" applyBorder="1" applyAlignment="1">
      <alignment horizontal="left" vertical="center" wrapText="1"/>
    </xf>
    <xf numFmtId="0" fontId="3" fillId="54" borderId="23" xfId="144" applyFont="1" applyFill="1" applyBorder="1" applyAlignment="1">
      <alignment vertical="center" wrapText="1"/>
    </xf>
    <xf numFmtId="0" fontId="3" fillId="54" borderId="28" xfId="144" applyFont="1" applyFill="1" applyBorder="1" applyAlignment="1">
      <alignment horizontal="left" vertical="center" wrapText="1"/>
    </xf>
    <xf numFmtId="0" fontId="1" fillId="0" borderId="27" xfId="144" applyBorder="1" applyAlignment="1">
      <alignment vertical="center" wrapText="1"/>
    </xf>
    <xf numFmtId="0" fontId="1" fillId="0" borderId="29" xfId="144" applyBorder="1" applyAlignment="1">
      <alignment vertical="center" wrapText="1"/>
    </xf>
    <xf numFmtId="0" fontId="5" fillId="54" borderId="23" xfId="144" applyFont="1" applyFill="1" applyBorder="1" applyAlignment="1">
      <alignment horizontal="left" vertical="center"/>
    </xf>
    <xf numFmtId="0" fontId="65" fillId="54" borderId="28" xfId="0" applyFont="1" applyFill="1" applyBorder="1" applyAlignment="1">
      <alignment horizontal="center" vertical="center" wrapText="1"/>
    </xf>
    <xf numFmtId="0" fontId="65" fillId="54" borderId="29" xfId="0" applyFont="1" applyFill="1" applyBorder="1" applyAlignment="1">
      <alignment horizontal="center" vertical="center" wrapText="1"/>
    </xf>
    <xf numFmtId="173" fontId="11" fillId="54" borderId="33" xfId="0" applyNumberFormat="1" applyFont="1" applyFill="1" applyBorder="1" applyAlignment="1">
      <alignment horizontal="center" vertical="center"/>
    </xf>
    <xf numFmtId="173" fontId="11" fillId="54" borderId="31" xfId="0" applyNumberFormat="1" applyFont="1" applyFill="1" applyBorder="1" applyAlignment="1">
      <alignment horizontal="center" vertical="center"/>
    </xf>
    <xf numFmtId="173" fontId="11" fillId="54" borderId="36" xfId="0" applyNumberFormat="1" applyFont="1" applyFill="1" applyBorder="1" applyAlignment="1">
      <alignment horizontal="center" vertical="center"/>
    </xf>
    <xf numFmtId="173" fontId="11" fillId="54" borderId="0" xfId="0" applyNumberFormat="1" applyFont="1" applyFill="1" applyBorder="1" applyAlignment="1">
      <alignment horizontal="center" vertical="center"/>
    </xf>
    <xf numFmtId="173" fontId="11" fillId="54" borderId="35" xfId="0" applyNumberFormat="1" applyFont="1" applyFill="1" applyBorder="1" applyAlignment="1">
      <alignment horizontal="center" vertical="center"/>
    </xf>
    <xf numFmtId="173" fontId="11" fillId="54" borderId="32" xfId="0" applyNumberFormat="1" applyFont="1" applyFill="1" applyBorder="1" applyAlignment="1">
      <alignment horizontal="center" vertical="center"/>
    </xf>
    <xf numFmtId="0" fontId="65" fillId="54" borderId="28" xfId="143" applyFont="1" applyFill="1" applyBorder="1" applyAlignment="1">
      <alignment horizontal="center" vertical="center" wrapText="1"/>
    </xf>
    <xf numFmtId="0" fontId="65" fillId="54" borderId="29" xfId="143" applyFont="1" applyFill="1" applyBorder="1" applyAlignment="1">
      <alignment horizontal="center" vertical="center" wrapText="1"/>
    </xf>
    <xf numFmtId="0" fontId="65" fillId="55" borderId="28" xfId="0" applyFont="1" applyFill="1" applyBorder="1" applyAlignment="1">
      <alignment horizontal="center" wrapText="1"/>
    </xf>
    <xf numFmtId="0" fontId="65" fillId="55" borderId="29" xfId="0" applyFont="1" applyFill="1" applyBorder="1" applyAlignment="1">
      <alignment horizontal="center" wrapText="1"/>
    </xf>
    <xf numFmtId="0" fontId="5" fillId="54" borderId="23" xfId="0" applyFont="1" applyFill="1" applyBorder="1" applyAlignment="1">
      <alignment horizontal="left" vertical="center"/>
    </xf>
    <xf numFmtId="0" fontId="5" fillId="54" borderId="28" xfId="0" applyFont="1" applyFill="1" applyBorder="1" applyAlignment="1">
      <alignment horizontal="left" vertical="center"/>
    </xf>
    <xf numFmtId="0" fontId="5" fillId="54" borderId="27" xfId="0" applyFont="1" applyFill="1" applyBorder="1" applyAlignment="1">
      <alignment horizontal="left" vertical="center"/>
    </xf>
    <xf numFmtId="0" fontId="5" fillId="54" borderId="29" xfId="0" applyFont="1" applyFill="1" applyBorder="1" applyAlignment="1">
      <alignment horizontal="left" vertical="center"/>
    </xf>
    <xf numFmtId="0" fontId="5" fillId="54" borderId="28" xfId="0" applyFont="1" applyFill="1" applyBorder="1" applyAlignment="1">
      <alignment horizontal="left" vertical="center" wrapText="1"/>
    </xf>
    <xf numFmtId="0" fontId="5" fillId="54" borderId="27" xfId="0" applyFont="1" applyFill="1" applyBorder="1" applyAlignment="1">
      <alignment horizontal="left" vertical="center" wrapText="1"/>
    </xf>
    <xf numFmtId="0" fontId="5" fillId="54" borderId="29" xfId="0" applyFont="1" applyFill="1" applyBorder="1" applyAlignment="1">
      <alignment horizontal="left" vertical="center" wrapText="1"/>
    </xf>
    <xf numFmtId="0" fontId="2" fillId="54" borderId="28" xfId="0" applyFont="1" applyFill="1" applyBorder="1" applyAlignment="1">
      <alignment horizontal="left" wrapText="1"/>
    </xf>
    <xf numFmtId="0" fontId="2" fillId="54" borderId="27" xfId="0" applyFont="1" applyFill="1" applyBorder="1" applyAlignment="1">
      <alignment horizontal="left" wrapText="1"/>
    </xf>
    <xf numFmtId="0" fontId="2" fillId="54" borderId="29" xfId="0" applyFont="1" applyFill="1" applyBorder="1" applyAlignment="1">
      <alignment horizontal="left" wrapText="1"/>
    </xf>
    <xf numFmtId="0" fontId="3" fillId="54" borderId="28" xfId="0" applyFont="1" applyFill="1" applyBorder="1" applyAlignment="1">
      <alignment horizontal="left" wrapText="1"/>
    </xf>
    <xf numFmtId="0" fontId="3" fillId="54" borderId="27" xfId="0" applyFont="1" applyFill="1" applyBorder="1" applyAlignment="1">
      <alignment horizontal="left" wrapText="1"/>
    </xf>
    <xf numFmtId="0" fontId="3" fillId="54" borderId="29" xfId="0" applyFont="1" applyFill="1" applyBorder="1" applyAlignment="1">
      <alignment horizontal="left" wrapText="1"/>
    </xf>
    <xf numFmtId="0" fontId="2" fillId="54" borderId="27" xfId="0" applyFont="1" applyFill="1" applyBorder="1" applyAlignment="1">
      <alignment horizontal="left" vertical="center" wrapText="1"/>
    </xf>
    <xf numFmtId="0" fontId="67" fillId="57" borderId="24" xfId="0" applyFont="1" applyFill="1" applyBorder="1" applyAlignment="1">
      <alignment horizontal="left" vertical="center" wrapText="1"/>
    </xf>
    <xf numFmtId="0" fontId="67" fillId="57" borderId="26" xfId="0" applyFont="1" applyFill="1" applyBorder="1" applyAlignment="1">
      <alignment horizontal="left" vertical="center" wrapText="1"/>
    </xf>
    <xf numFmtId="0" fontId="14" fillId="57" borderId="24" xfId="0" applyFont="1" applyFill="1" applyBorder="1" applyAlignment="1">
      <alignment horizontal="left" vertical="center" wrapText="1"/>
    </xf>
    <xf numFmtId="0" fontId="14" fillId="57" borderId="26" xfId="0" applyFont="1" applyFill="1" applyBorder="1" applyAlignment="1">
      <alignment horizontal="left" vertical="center" wrapText="1"/>
    </xf>
    <xf numFmtId="0" fontId="14" fillId="57" borderId="33" xfId="0" applyFont="1" applyFill="1" applyBorder="1" applyAlignment="1">
      <alignment horizontal="left" vertical="center" wrapText="1"/>
    </xf>
    <xf numFmtId="0" fontId="14" fillId="57" borderId="35" xfId="0" applyFont="1" applyFill="1" applyBorder="1" applyAlignment="1">
      <alignment horizontal="left" vertical="center" wrapText="1"/>
    </xf>
    <xf numFmtId="0" fontId="84" fillId="60" borderId="33" xfId="0" applyFont="1" applyFill="1" applyBorder="1" applyAlignment="1">
      <alignment horizontal="left" vertical="center" wrapText="1"/>
    </xf>
    <xf numFmtId="0" fontId="84" fillId="60" borderId="35" xfId="0" applyFont="1" applyFill="1" applyBorder="1" applyAlignment="1">
      <alignment horizontal="left" vertical="center" wrapText="1"/>
    </xf>
    <xf numFmtId="0" fontId="14" fillId="57" borderId="24" xfId="0" applyFont="1" applyFill="1" applyBorder="1" applyAlignment="1">
      <alignment horizontal="left" wrapText="1"/>
    </xf>
    <xf numFmtId="0" fontId="14" fillId="57" borderId="26" xfId="0" applyFont="1" applyFill="1" applyBorder="1" applyAlignment="1">
      <alignment horizontal="left" wrapText="1"/>
    </xf>
    <xf numFmtId="0" fontId="3" fillId="54" borderId="28" xfId="142" applyFont="1" applyFill="1" applyBorder="1" applyAlignment="1">
      <alignment horizontal="center" vertical="center" wrapText="1"/>
    </xf>
    <xf numFmtId="0" fontId="3" fillId="54" borderId="27" xfId="142" applyFont="1" applyFill="1" applyBorder="1" applyAlignment="1">
      <alignment horizontal="center" vertical="center" wrapText="1"/>
    </xf>
    <xf numFmtId="173" fontId="6" fillId="54" borderId="33" xfId="142" applyNumberFormat="1" applyFont="1" applyFill="1" applyBorder="1" applyAlignment="1">
      <alignment horizontal="center" vertical="center"/>
    </xf>
    <xf numFmtId="173" fontId="6" fillId="54" borderId="31" xfId="142" applyNumberFormat="1" applyFont="1" applyFill="1" applyBorder="1" applyAlignment="1">
      <alignment horizontal="center" vertical="center"/>
    </xf>
    <xf numFmtId="173" fontId="6" fillId="54" borderId="34" xfId="142" applyNumberFormat="1" applyFont="1" applyFill="1" applyBorder="1" applyAlignment="1">
      <alignment horizontal="center" vertical="center"/>
    </xf>
    <xf numFmtId="173" fontId="6" fillId="54" borderId="35" xfId="142" applyNumberFormat="1" applyFont="1" applyFill="1" applyBorder="1" applyAlignment="1">
      <alignment horizontal="center" vertical="center"/>
    </xf>
    <xf numFmtId="173" fontId="6" fillId="54" borderId="32" xfId="142" applyNumberFormat="1" applyFont="1" applyFill="1" applyBorder="1" applyAlignment="1">
      <alignment horizontal="center" vertical="center"/>
    </xf>
    <xf numFmtId="173" fontId="6" fillId="54" borderId="30" xfId="142" applyNumberFormat="1" applyFont="1" applyFill="1" applyBorder="1" applyAlignment="1">
      <alignment horizontal="center" vertical="center"/>
    </xf>
    <xf numFmtId="0" fontId="3" fillId="54" borderId="29" xfId="142" applyFont="1" applyFill="1" applyBorder="1" applyAlignment="1">
      <alignment horizontal="center" vertical="center" wrapText="1"/>
    </xf>
    <xf numFmtId="0" fontId="3" fillId="54" borderId="23" xfId="142" applyFont="1" applyFill="1" applyBorder="1" applyAlignment="1">
      <alignment vertical="top" wrapText="1"/>
    </xf>
    <xf numFmtId="0" fontId="2" fillId="54" borderId="23" xfId="142" applyFont="1" applyFill="1" applyBorder="1" applyAlignment="1">
      <alignment vertical="top" wrapText="1"/>
    </xf>
    <xf numFmtId="0" fontId="2" fillId="54" borderId="28" xfId="142" applyFont="1" applyFill="1" applyBorder="1" applyAlignment="1">
      <alignment horizontal="center" vertical="center" wrapText="1"/>
    </xf>
    <xf numFmtId="0" fontId="2" fillId="54" borderId="27" xfId="142" applyFont="1" applyFill="1" applyBorder="1" applyAlignment="1">
      <alignment horizontal="center" vertical="center" wrapText="1"/>
    </xf>
    <xf numFmtId="0" fontId="2" fillId="54" borderId="29" xfId="142" applyFont="1" applyFill="1" applyBorder="1" applyAlignment="1">
      <alignment horizontal="center" vertical="center" wrapText="1"/>
    </xf>
    <xf numFmtId="0" fontId="3" fillId="54" borderId="28" xfId="142" applyFont="1" applyFill="1" applyBorder="1" applyAlignment="1">
      <alignment horizontal="center" vertical="center"/>
    </xf>
    <xf numFmtId="0" fontId="3" fillId="54" borderId="27" xfId="142" applyFont="1" applyFill="1" applyBorder="1" applyAlignment="1">
      <alignment horizontal="center" vertical="center"/>
    </xf>
    <xf numFmtId="0" fontId="3" fillId="54" borderId="29" xfId="142" applyFont="1" applyFill="1" applyBorder="1" applyAlignment="1">
      <alignment horizontal="center" vertical="center"/>
    </xf>
    <xf numFmtId="0" fontId="3" fillId="54" borderId="28" xfId="142" applyFont="1" applyFill="1" applyBorder="1" applyAlignment="1">
      <alignment horizontal="left" vertical="center" wrapText="1"/>
    </xf>
    <xf numFmtId="0" fontId="3" fillId="54" borderId="27" xfId="142" applyFont="1" applyFill="1" applyBorder="1" applyAlignment="1">
      <alignment horizontal="left" vertical="center" wrapText="1"/>
    </xf>
    <xf numFmtId="0" fontId="3" fillId="54" borderId="29" xfId="142" applyFont="1" applyFill="1" applyBorder="1" applyAlignment="1">
      <alignment horizontal="left" vertical="center" wrapText="1"/>
    </xf>
    <xf numFmtId="0" fontId="3" fillId="54" borderId="35" xfId="142" applyFont="1" applyFill="1" applyBorder="1" applyAlignment="1">
      <alignment horizontal="left" vertical="center" wrapText="1"/>
    </xf>
    <xf numFmtId="0" fontId="3" fillId="54" borderId="32" xfId="142" applyFont="1" applyFill="1" applyBorder="1" applyAlignment="1">
      <alignment horizontal="left" vertical="center" wrapText="1"/>
    </xf>
    <xf numFmtId="0" fontId="3" fillId="54" borderId="30" xfId="142" applyFont="1" applyFill="1" applyBorder="1" applyAlignment="1">
      <alignment horizontal="left" vertical="center" wrapText="1"/>
    </xf>
    <xf numFmtId="0" fontId="3" fillId="54" borderId="33" xfId="142" quotePrefix="1" applyFont="1" applyFill="1" applyBorder="1" applyAlignment="1">
      <alignment horizontal="left" vertical="center" wrapText="1"/>
    </xf>
    <xf numFmtId="0" fontId="3" fillId="54" borderId="31" xfId="142" applyFont="1" applyFill="1" applyBorder="1" applyAlignment="1">
      <alignment horizontal="left" vertical="center" wrapText="1"/>
    </xf>
    <xf numFmtId="0" fontId="3" fillId="54" borderId="34" xfId="142" applyFont="1" applyFill="1" applyBorder="1" applyAlignment="1">
      <alignment horizontal="left" vertical="center" wrapText="1"/>
    </xf>
    <xf numFmtId="0" fontId="69" fillId="57" borderId="33" xfId="0" applyFont="1" applyFill="1" applyBorder="1" applyAlignment="1">
      <alignment horizontal="left" vertical="center" wrapText="1"/>
    </xf>
    <xf numFmtId="0" fontId="69" fillId="57" borderId="35" xfId="0" applyFont="1" applyFill="1" applyBorder="1" applyAlignment="1">
      <alignment horizontal="left" vertical="center" wrapText="1"/>
    </xf>
  </cellXfs>
  <cellStyles count="2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1 2" xfId="8"/>
    <cellStyle name="20% - akcent 2" xfId="9" builtinId="34" customBuiltin="1"/>
    <cellStyle name="20% - akcent 2 2" xfId="10"/>
    <cellStyle name="20% - akcent 3" xfId="11" builtinId="38" customBuiltin="1"/>
    <cellStyle name="20% - akcent 3 2" xfId="12"/>
    <cellStyle name="20% - akcent 4" xfId="13" builtinId="42" customBuiltin="1"/>
    <cellStyle name="20% - akcent 4 2" xfId="14"/>
    <cellStyle name="20% - akcent 5" xfId="15" builtinId="46" customBuiltin="1"/>
    <cellStyle name="20% - akcent 5 2" xfId="16"/>
    <cellStyle name="20% - akcent 6" xfId="17" builtinId="50" customBuiltin="1"/>
    <cellStyle name="20% - akcent 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akcent 1" xfId="25" builtinId="31" customBuiltin="1"/>
    <cellStyle name="40% - akcent 1 2" xfId="26"/>
    <cellStyle name="40% - akcent 2" xfId="27" builtinId="35" customBuiltin="1"/>
    <cellStyle name="40% - akcent 2 2" xfId="28"/>
    <cellStyle name="40% - akcent 3" xfId="29" builtinId="39" customBuiltin="1"/>
    <cellStyle name="40% - akcent 3 2" xfId="30"/>
    <cellStyle name="40% - akcent 4" xfId="31" builtinId="43" customBuiltin="1"/>
    <cellStyle name="40% - akcent 4 2" xfId="32"/>
    <cellStyle name="40% - akcent 5" xfId="33" builtinId="47" customBuiltin="1"/>
    <cellStyle name="40% - akcent 5 2" xfId="34"/>
    <cellStyle name="40% - akcent 6" xfId="35" builtinId="51" customBuiltin="1"/>
    <cellStyle name="40% - akcent 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akcent 1" xfId="43" builtinId="32" customBuiltin="1"/>
    <cellStyle name="60% - akcent 1 2" xfId="44"/>
    <cellStyle name="60% - akcent 2" xfId="45" builtinId="36" customBuiltin="1"/>
    <cellStyle name="60% - akcent 2 2" xfId="46"/>
    <cellStyle name="60% - akcent 3" xfId="47" builtinId="40" customBuiltin="1"/>
    <cellStyle name="60% - akcent 3 2" xfId="48"/>
    <cellStyle name="60% - akcent 4" xfId="49" builtinId="44" customBuiltin="1"/>
    <cellStyle name="60% - akcent 4 2" xfId="50"/>
    <cellStyle name="60% - akcent 5" xfId="51" builtinId="48" customBuiltin="1"/>
    <cellStyle name="60% - akcent 5 2" xfId="52"/>
    <cellStyle name="60% - akcent 6" xfId="53" builtinId="52" customBuiltin="1"/>
    <cellStyle name="60% - akcent 6 2" xfId="54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2 - 40%" xfId="61"/>
    <cellStyle name="Accent2 - 60%" xfId="62"/>
    <cellStyle name="Accent3" xfId="63"/>
    <cellStyle name="Accent3 - 20%" xfId="64"/>
    <cellStyle name="Accent3 - 40%" xfId="65"/>
    <cellStyle name="Accent3 - 60%" xfId="66"/>
    <cellStyle name="Accent4" xfId="67"/>
    <cellStyle name="Accent4 - 20%" xfId="68"/>
    <cellStyle name="Accent4 - 40%" xfId="69"/>
    <cellStyle name="Accent4 - 60%" xfId="70"/>
    <cellStyle name="Accent5" xfId="71"/>
    <cellStyle name="Accent5 - 20%" xfId="72"/>
    <cellStyle name="Accent5 - 40%" xfId="73"/>
    <cellStyle name="Accent5 - 60%" xfId="74"/>
    <cellStyle name="Accent6" xfId="75"/>
    <cellStyle name="Accent6 - 20%" xfId="76"/>
    <cellStyle name="Accent6 - 40%" xfId="77"/>
    <cellStyle name="Accent6 - 60%" xfId="78"/>
    <cellStyle name="Akcent 1" xfId="79" builtinId="29" customBuiltin="1"/>
    <cellStyle name="Akcent 1 2" xfId="80"/>
    <cellStyle name="Akcent 2" xfId="81" builtinId="33" customBuiltin="1"/>
    <cellStyle name="Akcent 2 2" xfId="82"/>
    <cellStyle name="Akcent 3" xfId="83" builtinId="37" customBuiltin="1"/>
    <cellStyle name="Akcent 3 2" xfId="84"/>
    <cellStyle name="Akcent 4" xfId="85" builtinId="41" customBuiltin="1"/>
    <cellStyle name="Akcent 4 2" xfId="86"/>
    <cellStyle name="Akcent 5" xfId="87" builtinId="45" customBuiltin="1"/>
    <cellStyle name="Akcent 5 2" xfId="88"/>
    <cellStyle name="Akcent 6" xfId="89" builtinId="49" customBuiltin="1"/>
    <cellStyle name="Akcent 6 2" xfId="90"/>
    <cellStyle name="Bad" xfId="91"/>
    <cellStyle name="Calculation" xfId="92"/>
    <cellStyle name="Check Cell" xfId="93"/>
    <cellStyle name="Dane wejściowe" xfId="94" builtinId="20" customBuiltin="1"/>
    <cellStyle name="Dane wejściowe 2" xfId="95"/>
    <cellStyle name="Dane wyjściowe" xfId="96" builtinId="21" customBuiltin="1"/>
    <cellStyle name="Dane wyjściowe 2" xfId="97"/>
    <cellStyle name="Dobre" xfId="98" builtinId="26" customBuiltin="1"/>
    <cellStyle name="Dobre 2" xfId="99"/>
    <cellStyle name="Dziesiętny 2" xfId="100"/>
    <cellStyle name="Dziesiętny 2 2" xfId="101"/>
    <cellStyle name="Dziesiętny 2 3" xfId="102"/>
    <cellStyle name="Dziesiętny 3" xfId="103"/>
    <cellStyle name="Dziesiętny 4" xfId="104"/>
    <cellStyle name="Dziesiętny 5" xfId="105"/>
    <cellStyle name="Dziesiętny 6" xfId="106"/>
    <cellStyle name="Dziesiętny 6 2" xfId="107"/>
    <cellStyle name="Emphasis 1" xfId="108"/>
    <cellStyle name="Emphasis 2" xfId="109"/>
    <cellStyle name="Emphasis 3" xfId="110"/>
    <cellStyle name="Euro" xfId="111"/>
    <cellStyle name="Euro 2" xfId="112"/>
    <cellStyle name="Euro 3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put" xfId="120"/>
    <cellStyle name="Komórka połączona" xfId="121" builtinId="24" customBuiltin="1"/>
    <cellStyle name="Komórka połączona 2" xfId="122"/>
    <cellStyle name="Komórka zaznaczona" xfId="123" builtinId="23" customBuiltin="1"/>
    <cellStyle name="Komórka zaznaczona 2" xfId="124"/>
    <cellStyle name="Linked Cell" xfId="125"/>
    <cellStyle name="Nagłówek 1" xfId="126" builtinId="16" customBuiltin="1"/>
    <cellStyle name="Nagłówek 1 2" xfId="127"/>
    <cellStyle name="Nagłówek 2" xfId="128" builtinId="17" customBuiltin="1"/>
    <cellStyle name="Nagłówek 2 2" xfId="129"/>
    <cellStyle name="Nagłówek 3" xfId="130" builtinId="18" customBuiltin="1"/>
    <cellStyle name="Nagłówek 3 2" xfId="131"/>
    <cellStyle name="Nagłówek 4" xfId="132" builtinId="19" customBuiltin="1"/>
    <cellStyle name="Nagłówek 4 2" xfId="133"/>
    <cellStyle name="Neutral" xfId="134"/>
    <cellStyle name="Neutralne" xfId="135" builtinId="28" customBuiltin="1"/>
    <cellStyle name="Neutralne 2" xfId="136"/>
    <cellStyle name="Normal_cash flow 2 -II wersja final do accountsów 2.0" xfId="137"/>
    <cellStyle name="Normalny" xfId="0" builtinId="0"/>
    <cellStyle name="Normalny 2" xfId="138"/>
    <cellStyle name="Normalny 2 2" xfId="139"/>
    <cellStyle name="Normalny 3" xfId="140"/>
    <cellStyle name="Normalny 4" xfId="141"/>
    <cellStyle name="Normalny_kredyty GK zobowiązania 2013.06.30" xfId="142"/>
    <cellStyle name="Normalny_SEGMENTY GK VAN" xfId="143"/>
    <cellStyle name="Normalny_VDSA - dane do FS" xfId="144"/>
    <cellStyle name="Note" xfId="145"/>
    <cellStyle name="Note 2" xfId="146"/>
    <cellStyle name="Note 2 2" xfId="147"/>
    <cellStyle name="Obliczenia" xfId="148" builtinId="22" customBuiltin="1"/>
    <cellStyle name="Obliczenia 2" xfId="149"/>
    <cellStyle name="Output" xfId="150"/>
    <cellStyle name="Procentowy 2" xfId="151"/>
    <cellStyle name="Procentowy 2 2" xfId="152"/>
    <cellStyle name="Procentowy 2 3" xfId="153"/>
    <cellStyle name="Procentowy 2 4" xfId="154"/>
    <cellStyle name="Procentowy 3" xfId="155"/>
    <cellStyle name="Procentowy 3 2" xfId="156"/>
    <cellStyle name="Procentowy 3 3" xfId="157"/>
    <cellStyle name="Procentowy 4" xfId="158"/>
    <cellStyle name="Procentowy 4 2" xfId="159"/>
    <cellStyle name="Procentowy 5" xfId="160"/>
    <cellStyle name="Procentowy 6" xfId="161"/>
    <cellStyle name="Procentowy 6 2" xfId="162"/>
    <cellStyle name="SAPBEXaggData" xfId="163"/>
    <cellStyle name="SAPBEXaggDataEmph" xfId="164"/>
    <cellStyle name="SAPBEXaggItem" xfId="165"/>
    <cellStyle name="SAPBEXaggItemX" xfId="166"/>
    <cellStyle name="SAPBEXchaText" xfId="167"/>
    <cellStyle name="SAPBEXexcBad7" xfId="168"/>
    <cellStyle name="SAPBEXexcBad8" xfId="169"/>
    <cellStyle name="SAPBEXexcBad9" xfId="170"/>
    <cellStyle name="SAPBEXexcCritical4" xfId="171"/>
    <cellStyle name="SAPBEXexcCritical5" xfId="172"/>
    <cellStyle name="SAPBEXexcCritical6" xfId="173"/>
    <cellStyle name="SAPBEXexcGood1" xfId="174"/>
    <cellStyle name="SAPBEXexcGood2" xfId="175"/>
    <cellStyle name="SAPBEXexcGood3" xfId="176"/>
    <cellStyle name="SAPBEXfilterDrill" xfId="177"/>
    <cellStyle name="SAPBEXfilterItem" xfId="178"/>
    <cellStyle name="SAPBEXfilterText" xfId="179"/>
    <cellStyle name="SAPBEXfilterText 2" xfId="180"/>
    <cellStyle name="SAPBEXfilterText 2 2" xfId="181"/>
    <cellStyle name="SAPBEXformats" xfId="182"/>
    <cellStyle name="SAPBEXheaderItem" xfId="183"/>
    <cellStyle name="SAPBEXheaderItem 2" xfId="184"/>
    <cellStyle name="SAPBEXheaderItem 2 2" xfId="185"/>
    <cellStyle name="SAPBEXheaderText" xfId="186"/>
    <cellStyle name="SAPBEXheaderText 2" xfId="187"/>
    <cellStyle name="SAPBEXheaderText 2 2" xfId="188"/>
    <cellStyle name="SAPBEXHLevel0" xfId="189"/>
    <cellStyle name="SAPBEXHLevel0 2" xfId="190"/>
    <cellStyle name="SAPBEXHLevel0 2 2" xfId="191"/>
    <cellStyle name="SAPBEXHLevel0X" xfId="192"/>
    <cellStyle name="SAPBEXHLevel0X 2" xfId="193"/>
    <cellStyle name="SAPBEXHLevel0X 2 2" xfId="194"/>
    <cellStyle name="SAPBEXHLevel1" xfId="195"/>
    <cellStyle name="SAPBEXHLevel1 2" xfId="196"/>
    <cellStyle name="SAPBEXHLevel1 2 2" xfId="197"/>
    <cellStyle name="SAPBEXHLevel1X" xfId="198"/>
    <cellStyle name="SAPBEXHLevel1X 2" xfId="199"/>
    <cellStyle name="SAPBEXHLevel1X 2 2" xfId="200"/>
    <cellStyle name="SAPBEXHLevel2" xfId="201"/>
    <cellStyle name="SAPBEXHLevel2 2" xfId="202"/>
    <cellStyle name="SAPBEXHLevel2 2 2" xfId="203"/>
    <cellStyle name="SAPBEXHLevel2X" xfId="204"/>
    <cellStyle name="SAPBEXHLevel2X 2" xfId="205"/>
    <cellStyle name="SAPBEXHLevel2X 2 2" xfId="206"/>
    <cellStyle name="SAPBEXHLevel3" xfId="207"/>
    <cellStyle name="SAPBEXHLevel3 2" xfId="208"/>
    <cellStyle name="SAPBEXHLevel3 2 2" xfId="209"/>
    <cellStyle name="SAPBEXHLevel3X" xfId="210"/>
    <cellStyle name="SAPBEXHLevel3X 2" xfId="211"/>
    <cellStyle name="SAPBEXHLevel3X 2 2" xfId="212"/>
    <cellStyle name="SAPBEXinputData" xfId="213"/>
    <cellStyle name="SAPBEXinputData 2" xfId="214"/>
    <cellStyle name="SAPBEXinputData 2 2" xfId="215"/>
    <cellStyle name="SAPBEXresData" xfId="216"/>
    <cellStyle name="SAPBEXresDataEmph" xfId="217"/>
    <cellStyle name="SAPBEXresItem" xfId="218"/>
    <cellStyle name="SAPBEXresItemX" xfId="219"/>
    <cellStyle name="SAPBEXstdData" xfId="220"/>
    <cellStyle name="SAPBEXstdDataEmph" xfId="221"/>
    <cellStyle name="SAPBEXstdItem" xfId="222"/>
    <cellStyle name="SAPBEXstdItem 2" xfId="223"/>
    <cellStyle name="SAPBEXstdItem 2 2" xfId="224"/>
    <cellStyle name="SAPBEXstdItemX" xfId="225"/>
    <cellStyle name="SAPBEXtitle" xfId="226"/>
    <cellStyle name="SAPBEXtitle 2" xfId="227"/>
    <cellStyle name="SAPBEXtitle 2 2" xfId="228"/>
    <cellStyle name="SAPBEXundefined" xfId="229"/>
    <cellStyle name="Sheet Title" xfId="230"/>
    <cellStyle name="Suma" xfId="231" builtinId="25" customBuiltin="1"/>
    <cellStyle name="Suma 2" xfId="232"/>
    <cellStyle name="Tekst objaśnienia" xfId="233" builtinId="53" customBuiltin="1"/>
    <cellStyle name="Tekst objaśnienia 2" xfId="234"/>
    <cellStyle name="Tekst ostrzeżenia" xfId="235" builtinId="11" customBuiltin="1"/>
    <cellStyle name="Tekst ostrzeżenia 2" xfId="236"/>
    <cellStyle name="Title" xfId="237"/>
    <cellStyle name="Total" xfId="238"/>
    <cellStyle name="Tytuł" xfId="239" builtinId="15" customBuiltin="1"/>
    <cellStyle name="Tytuł 2" xfId="240"/>
    <cellStyle name="Uwaga" xfId="241" builtinId="10" customBuiltin="1"/>
    <cellStyle name="Uwaga 2" xfId="242"/>
    <cellStyle name="Walutowy 2" xfId="243"/>
    <cellStyle name="Warning Text" xfId="244"/>
    <cellStyle name="Złe" xfId="245" builtinId="27" customBuiltin="1"/>
    <cellStyle name="Złe 2" xfId="246"/>
  </cellStyles>
  <dxfs count="13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Vantage%20Development\Konsolidacja\2013\03\CF_SKONSO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dkonsolidacji\NARZ\Sprawozdanie_GK\2014\Q1\Dane%20do%20SF%20I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ywa"/>
      <sheetName val="Pasywa"/>
      <sheetName val="Cash"/>
      <sheetName val="Dod_wylaczenia"/>
      <sheetName val="TAI Aktywa"/>
      <sheetName val="TAI Pasywa"/>
      <sheetName val="Noty_CF"/>
      <sheetName val="spr_BZ"/>
      <sheetName val="spr_CF"/>
      <sheetName val="aport_ICL"/>
      <sheetName val="nowokonsolidow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4" enableFormatConditionsCalculation="0">
    <tabColor indexed="44"/>
    <pageSetUpPr fitToPage="1"/>
  </sheetPr>
  <dimension ref="B1:Q18"/>
  <sheetViews>
    <sheetView tabSelected="1" zoomScaleNormal="100" zoomScaleSheetLayoutView="100" workbookViewId="0">
      <selection activeCell="F15" sqref="F15"/>
    </sheetView>
  </sheetViews>
  <sheetFormatPr defaultRowHeight="12.75"/>
  <cols>
    <col min="1" max="1" width="3.28515625" style="3" customWidth="1"/>
    <col min="2" max="2" width="3.85546875" style="3" customWidth="1"/>
    <col min="3" max="3" width="35.7109375" style="5" customWidth="1"/>
    <col min="4" max="7" width="10.7109375" style="5" customWidth="1"/>
    <col min="8" max="8" width="4.85546875" style="3" customWidth="1"/>
    <col min="9" max="9" width="11.28515625" style="3" customWidth="1"/>
    <col min="10" max="11" width="10.28515625" style="3" customWidth="1"/>
    <col min="12" max="13" width="9.140625" style="3" customWidth="1"/>
    <col min="14" max="15" width="3.28515625" style="3" customWidth="1"/>
    <col min="16" max="16" width="9.140625" style="3" customWidth="1"/>
    <col min="17" max="17" width="8.7109375" style="3" customWidth="1"/>
    <col min="18" max="16384" width="9.140625" style="3"/>
  </cols>
  <sheetData>
    <row r="1" spans="2:17">
      <c r="C1" s="1"/>
      <c r="D1" s="8"/>
      <c r="E1" s="8"/>
      <c r="F1" s="8"/>
      <c r="G1" s="8"/>
    </row>
    <row r="2" spans="2:17">
      <c r="B2" s="249" t="s">
        <v>181</v>
      </c>
      <c r="C2" s="250"/>
      <c r="D2" s="246" t="s">
        <v>68</v>
      </c>
      <c r="E2" s="248"/>
      <c r="F2" s="246" t="s">
        <v>69</v>
      </c>
      <c r="G2" s="247"/>
    </row>
    <row r="3" spans="2:17" ht="22.5">
      <c r="B3" s="251"/>
      <c r="C3" s="252"/>
      <c r="D3" s="35" t="s">
        <v>420</v>
      </c>
      <c r="E3" s="35" t="s">
        <v>421</v>
      </c>
      <c r="F3" s="35" t="s">
        <v>420</v>
      </c>
      <c r="G3" s="35" t="s">
        <v>421</v>
      </c>
    </row>
    <row r="4" spans="2:17">
      <c r="B4" s="91" t="s">
        <v>77</v>
      </c>
      <c r="C4" s="96" t="s">
        <v>34</v>
      </c>
      <c r="D4" s="30">
        <v>61785</v>
      </c>
      <c r="E4" s="30">
        <v>44768</v>
      </c>
      <c r="F4" s="30">
        <v>14748</v>
      </c>
      <c r="G4" s="30">
        <v>10631</v>
      </c>
      <c r="J4" s="14"/>
      <c r="K4" s="14"/>
      <c r="L4" s="14"/>
      <c r="M4" s="14"/>
      <c r="P4" s="102"/>
      <c r="Q4" s="102"/>
    </row>
    <row r="5" spans="2:17">
      <c r="B5" s="91" t="s">
        <v>91</v>
      </c>
      <c r="C5" s="22" t="s">
        <v>35</v>
      </c>
      <c r="D5" s="30">
        <v>14027</v>
      </c>
      <c r="E5" s="30">
        <v>7205</v>
      </c>
      <c r="F5" s="30">
        <v>3348</v>
      </c>
      <c r="G5" s="30">
        <v>1711</v>
      </c>
      <c r="J5" s="4"/>
      <c r="P5" s="102"/>
      <c r="Q5" s="102"/>
    </row>
    <row r="6" spans="2:17">
      <c r="B6" s="24" t="s">
        <v>195</v>
      </c>
      <c r="C6" s="22" t="s">
        <v>320</v>
      </c>
      <c r="D6" s="30">
        <v>11321</v>
      </c>
      <c r="E6" s="30">
        <v>3681</v>
      </c>
      <c r="F6" s="30">
        <v>2702</v>
      </c>
      <c r="G6" s="30">
        <v>874</v>
      </c>
      <c r="J6" s="14"/>
      <c r="K6" s="14"/>
      <c r="L6" s="14"/>
      <c r="M6" s="14"/>
      <c r="P6" s="102"/>
      <c r="Q6" s="102"/>
    </row>
    <row r="7" spans="2:17">
      <c r="B7" s="24" t="s">
        <v>36</v>
      </c>
      <c r="C7" s="22" t="s">
        <v>333</v>
      </c>
      <c r="D7" s="30">
        <v>6209</v>
      </c>
      <c r="E7" s="30">
        <v>-413</v>
      </c>
      <c r="F7" s="30">
        <v>1482</v>
      </c>
      <c r="G7" s="30">
        <v>-98</v>
      </c>
      <c r="J7" s="14"/>
      <c r="K7" s="14"/>
      <c r="L7" s="14"/>
      <c r="M7" s="14"/>
      <c r="P7" s="102"/>
      <c r="Q7" s="102"/>
    </row>
    <row r="8" spans="2:17">
      <c r="B8" s="24" t="s">
        <v>37</v>
      </c>
      <c r="C8" s="22" t="s">
        <v>155</v>
      </c>
      <c r="D8" s="30">
        <v>9960</v>
      </c>
      <c r="E8" s="30">
        <v>4651</v>
      </c>
      <c r="F8" s="30">
        <v>2377</v>
      </c>
      <c r="G8" s="30">
        <v>1104</v>
      </c>
      <c r="J8" s="14"/>
      <c r="K8" s="14"/>
      <c r="L8" s="14"/>
      <c r="M8" s="14"/>
      <c r="P8" s="102"/>
      <c r="Q8" s="102"/>
    </row>
    <row r="9" spans="2:17" ht="22.5">
      <c r="B9" s="24" t="s">
        <v>38</v>
      </c>
      <c r="C9" s="22" t="s">
        <v>15</v>
      </c>
      <c r="D9" s="30">
        <v>9960</v>
      </c>
      <c r="E9" s="30">
        <v>4651</v>
      </c>
      <c r="F9" s="30">
        <v>2377</v>
      </c>
      <c r="G9" s="30">
        <v>1104</v>
      </c>
      <c r="J9" s="14"/>
      <c r="K9" s="14"/>
      <c r="L9" s="14"/>
      <c r="M9" s="14"/>
      <c r="P9" s="102"/>
      <c r="Q9" s="102"/>
    </row>
    <row r="10" spans="2:17" ht="33.75">
      <c r="B10" s="24" t="s">
        <v>39</v>
      </c>
      <c r="C10" s="22" t="s">
        <v>174</v>
      </c>
      <c r="D10" s="80">
        <v>0.15951255270100156</v>
      </c>
      <c r="E10" s="80">
        <v>8.1334307946029624E-2</v>
      </c>
      <c r="F10" s="80">
        <v>3.8076182823145052E-2</v>
      </c>
      <c r="G10" s="80">
        <v>1.9314725230593594E-2</v>
      </c>
      <c r="J10" s="14"/>
      <c r="K10" s="14"/>
      <c r="L10" s="14"/>
      <c r="M10" s="14"/>
      <c r="P10" s="102"/>
      <c r="Q10" s="102"/>
    </row>
    <row r="11" spans="2:17" ht="22.5">
      <c r="B11" s="24"/>
      <c r="C11" s="22"/>
      <c r="D11" s="42" t="s">
        <v>413</v>
      </c>
      <c r="E11" s="42" t="s">
        <v>352</v>
      </c>
      <c r="F11" s="42" t="s">
        <v>413</v>
      </c>
      <c r="G11" s="42" t="s">
        <v>352</v>
      </c>
      <c r="J11" s="14"/>
      <c r="K11" s="14"/>
      <c r="L11" s="14"/>
      <c r="M11" s="14"/>
      <c r="P11" s="102"/>
      <c r="Q11" s="102"/>
    </row>
    <row r="12" spans="2:17">
      <c r="B12" s="24" t="s">
        <v>40</v>
      </c>
      <c r="C12" s="22" t="s">
        <v>334</v>
      </c>
      <c r="D12" s="30">
        <v>323425</v>
      </c>
      <c r="E12" s="30">
        <v>315958</v>
      </c>
      <c r="F12" s="30">
        <v>75880</v>
      </c>
      <c r="G12" s="30">
        <v>76185</v>
      </c>
      <c r="I12" s="234"/>
      <c r="J12" s="14"/>
      <c r="K12" s="14"/>
      <c r="L12" s="14"/>
      <c r="M12" s="14"/>
      <c r="P12" s="102"/>
      <c r="Q12" s="102"/>
    </row>
    <row r="13" spans="2:17">
      <c r="B13" s="24" t="s">
        <v>42</v>
      </c>
      <c r="C13" s="22" t="s">
        <v>41</v>
      </c>
      <c r="D13" s="30">
        <v>180726</v>
      </c>
      <c r="E13" s="30">
        <v>95842</v>
      </c>
      <c r="F13" s="30">
        <v>42401</v>
      </c>
      <c r="G13" s="30">
        <v>23110</v>
      </c>
      <c r="I13" s="108"/>
      <c r="J13" s="69"/>
      <c r="K13" s="69"/>
      <c r="L13" s="69"/>
      <c r="M13" s="69"/>
      <c r="P13" s="102"/>
      <c r="Q13" s="102"/>
    </row>
    <row r="14" spans="2:17">
      <c r="B14" s="24" t="s">
        <v>44</v>
      </c>
      <c r="C14" s="22" t="s">
        <v>43</v>
      </c>
      <c r="D14" s="30">
        <v>45073</v>
      </c>
      <c r="E14" s="30">
        <v>60875</v>
      </c>
      <c r="F14" s="30">
        <v>10575</v>
      </c>
      <c r="G14" s="30">
        <v>14679</v>
      </c>
      <c r="I14" s="234"/>
      <c r="J14" s="69"/>
      <c r="K14" s="69"/>
      <c r="L14" s="69"/>
      <c r="M14" s="69"/>
      <c r="P14" s="102"/>
      <c r="Q14" s="102"/>
    </row>
    <row r="15" spans="2:17">
      <c r="B15" s="24" t="s">
        <v>46</v>
      </c>
      <c r="C15" s="22" t="s">
        <v>45</v>
      </c>
      <c r="D15" s="30">
        <v>390982</v>
      </c>
      <c r="E15" s="30">
        <v>330404</v>
      </c>
      <c r="F15" s="30">
        <v>91730</v>
      </c>
      <c r="G15" s="30">
        <v>79669</v>
      </c>
      <c r="I15" s="234"/>
      <c r="J15" s="14"/>
      <c r="K15" s="14"/>
      <c r="L15" s="14"/>
      <c r="M15" s="14"/>
      <c r="P15" s="102"/>
      <c r="Q15" s="102"/>
    </row>
    <row r="16" spans="2:17">
      <c r="B16" s="24" t="s">
        <v>48</v>
      </c>
      <c r="C16" s="22" t="s">
        <v>47</v>
      </c>
      <c r="D16" s="30">
        <v>158242</v>
      </c>
      <c r="E16" s="30">
        <v>142271</v>
      </c>
      <c r="F16" s="30">
        <v>37126</v>
      </c>
      <c r="G16" s="30">
        <v>34305</v>
      </c>
      <c r="I16" s="234"/>
      <c r="J16" s="14"/>
      <c r="K16" s="14"/>
      <c r="L16" s="14"/>
      <c r="M16" s="14"/>
      <c r="P16" s="102"/>
      <c r="Q16" s="102"/>
    </row>
    <row r="17" spans="2:17">
      <c r="B17" s="24" t="s">
        <v>317</v>
      </c>
      <c r="C17" s="22" t="s">
        <v>49</v>
      </c>
      <c r="D17" s="30">
        <v>549224</v>
      </c>
      <c r="E17" s="30">
        <v>472675</v>
      </c>
      <c r="F17" s="30">
        <v>128856</v>
      </c>
      <c r="G17" s="30">
        <v>113974</v>
      </c>
      <c r="J17" s="14"/>
      <c r="K17" s="14"/>
      <c r="L17" s="14"/>
      <c r="M17" s="14"/>
      <c r="P17" s="102"/>
      <c r="Q17" s="102"/>
    </row>
    <row r="18" spans="2:17">
      <c r="B18" s="24" t="s">
        <v>318</v>
      </c>
      <c r="C18" s="19" t="s">
        <v>272</v>
      </c>
      <c r="D18" s="80">
        <v>5.1797537507350828</v>
      </c>
      <c r="E18" s="80">
        <v>5.0601673821589408</v>
      </c>
      <c r="F18" s="80">
        <v>1.22</v>
      </c>
      <c r="G18" s="80">
        <v>1.22</v>
      </c>
      <c r="J18" s="14"/>
      <c r="K18" s="14"/>
      <c r="L18" s="14"/>
      <c r="M18" s="14"/>
      <c r="P18" s="102"/>
      <c r="Q18" s="102"/>
    </row>
  </sheetData>
  <sheetProtection formatRows="0"/>
  <mergeCells count="3">
    <mergeCell ref="F2:G2"/>
    <mergeCell ref="D2:E2"/>
    <mergeCell ref="B2:C3"/>
  </mergeCells>
  <phoneticPr fontId="7" type="noConversion"/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5"/>
  <dimension ref="A1:K42"/>
  <sheetViews>
    <sheetView view="pageBreakPreview" zoomScaleNormal="100" workbookViewId="0">
      <selection activeCell="D39" sqref="D39"/>
    </sheetView>
  </sheetViews>
  <sheetFormatPr defaultRowHeight="12.75"/>
  <cols>
    <col min="1" max="1" width="3.42578125" style="11" customWidth="1"/>
    <col min="2" max="2" width="59.42578125" style="12" customWidth="1"/>
    <col min="3" max="4" width="11.7109375" style="8" customWidth="1"/>
    <col min="5" max="5" width="2.85546875" style="8" customWidth="1"/>
    <col min="6" max="6" width="9.7109375" style="11" bestFit="1" customWidth="1"/>
    <col min="7" max="10" width="9.140625" style="11"/>
    <col min="11" max="11" width="9.140625" style="9"/>
    <col min="12" max="12" width="9.7109375" style="9" bestFit="1" customWidth="1"/>
    <col min="13" max="16384" width="9.140625" style="9"/>
  </cols>
  <sheetData>
    <row r="1" spans="2:8" ht="14.25" customHeight="1"/>
    <row r="2" spans="2:8" ht="14.25" hidden="1" customHeight="1">
      <c r="B2" s="314"/>
      <c r="C2" s="65"/>
      <c r="D2" s="65"/>
    </row>
    <row r="3" spans="2:8" ht="14.25" hidden="1" customHeight="1">
      <c r="B3" s="315"/>
      <c r="C3" s="107"/>
      <c r="D3" s="107"/>
    </row>
    <row r="4" spans="2:8" hidden="1">
      <c r="B4" s="61"/>
      <c r="C4" s="39"/>
      <c r="D4" s="39"/>
    </row>
    <row r="5" spans="2:8" hidden="1">
      <c r="B5" s="60"/>
      <c r="C5" s="37"/>
      <c r="D5" s="37"/>
    </row>
    <row r="6" spans="2:8" hidden="1">
      <c r="B6" s="59"/>
      <c r="C6" s="37"/>
      <c r="D6" s="37"/>
    </row>
    <row r="7" spans="2:8" hidden="1">
      <c r="B7" s="59"/>
      <c r="C7" s="37"/>
      <c r="D7" s="37"/>
    </row>
    <row r="8" spans="2:8" hidden="1">
      <c r="B8" s="59"/>
      <c r="C8" s="37"/>
      <c r="D8" s="37"/>
    </row>
    <row r="9" spans="2:8" hidden="1">
      <c r="B9" s="60"/>
      <c r="C9" s="37"/>
      <c r="D9" s="37"/>
      <c r="H9" s="88"/>
    </row>
    <row r="10" spans="2:8" hidden="1">
      <c r="B10" s="60"/>
      <c r="C10" s="37"/>
      <c r="D10" s="37"/>
    </row>
    <row r="11" spans="2:8" hidden="1">
      <c r="B11" s="60"/>
      <c r="C11" s="37"/>
      <c r="D11" s="37"/>
    </row>
    <row r="12" spans="2:8" hidden="1">
      <c r="B12" s="60"/>
      <c r="C12" s="37"/>
      <c r="D12" s="37"/>
    </row>
    <row r="13" spans="2:8" ht="14.25" hidden="1" customHeight="1">
      <c r="B13" s="61"/>
      <c r="C13" s="39"/>
      <c r="D13" s="39"/>
    </row>
    <row r="14" spans="2:8" ht="14.25" customHeight="1"/>
    <row r="15" spans="2:8" ht="14.25" customHeight="1"/>
    <row r="16" spans="2:8">
      <c r="B16" s="312" t="s">
        <v>324</v>
      </c>
      <c r="C16" s="65" t="e">
        <f>CONCATENATE(#REF!," - ",#REF!)</f>
        <v>#REF!</v>
      </c>
      <c r="D16" s="65" t="e">
        <f>CONCATENATE(#REF!," - ",#REF!)</f>
        <v>#REF!</v>
      </c>
      <c r="E16" s="52"/>
    </row>
    <row r="17" spans="2:11" hidden="1">
      <c r="B17" s="313"/>
      <c r="C17" s="107" t="s">
        <v>152</v>
      </c>
      <c r="D17" s="107" t="s">
        <v>152</v>
      </c>
      <c r="E17" s="52"/>
    </row>
    <row r="18" spans="2:11">
      <c r="B18" s="61" t="s">
        <v>315</v>
      </c>
      <c r="C18" s="39"/>
      <c r="D18" s="39">
        <v>0</v>
      </c>
      <c r="E18" s="16"/>
    </row>
    <row r="19" spans="2:11">
      <c r="B19" s="61" t="s">
        <v>316</v>
      </c>
      <c r="C19" s="39">
        <f>SUM(C20:C22)</f>
        <v>0</v>
      </c>
      <c r="D19" s="39">
        <f>SUM(D20:D22)</f>
        <v>0</v>
      </c>
      <c r="E19" s="16"/>
    </row>
    <row r="20" spans="2:11">
      <c r="B20" s="59" t="s">
        <v>30</v>
      </c>
      <c r="C20" s="37"/>
      <c r="D20" s="37">
        <v>0</v>
      </c>
      <c r="E20" s="47"/>
    </row>
    <row r="21" spans="2:11">
      <c r="B21" s="59" t="s">
        <v>32</v>
      </c>
      <c r="C21" s="37"/>
      <c r="D21" s="37">
        <v>0</v>
      </c>
      <c r="E21" s="47"/>
    </row>
    <row r="22" spans="2:11">
      <c r="B22" s="59" t="s">
        <v>31</v>
      </c>
      <c r="C22" s="37"/>
      <c r="D22" s="37">
        <v>0</v>
      </c>
      <c r="E22" s="47"/>
    </row>
    <row r="23" spans="2:11" ht="14.25" customHeight="1">
      <c r="B23" s="61" t="s">
        <v>321</v>
      </c>
      <c r="C23" s="39">
        <f>SUM(C18:C19)</f>
        <v>0</v>
      </c>
      <c r="D23" s="39">
        <f>SUM(D18:D19)</f>
        <v>0</v>
      </c>
      <c r="E23" s="16"/>
    </row>
    <row r="24" spans="2:11" ht="12.75" customHeight="1"/>
    <row r="26" spans="2:11">
      <c r="B26" s="312" t="s">
        <v>28</v>
      </c>
      <c r="C26" s="65" t="e">
        <f>CONCATENATE(#REF!," - ",#REF!)</f>
        <v>#REF!</v>
      </c>
      <c r="D26" s="65" t="e">
        <f>CONCATENATE(#REF!," - ",#REF!)</f>
        <v>#REF!</v>
      </c>
    </row>
    <row r="27" spans="2:11" ht="12.75" hidden="1" customHeight="1">
      <c r="B27" s="313"/>
      <c r="C27" s="107" t="s">
        <v>152</v>
      </c>
      <c r="D27" s="107" t="s">
        <v>152</v>
      </c>
    </row>
    <row r="28" spans="2:11">
      <c r="B28" s="61" t="s">
        <v>29</v>
      </c>
      <c r="C28" s="39"/>
      <c r="D28" s="39">
        <f>2029+702+552+25</f>
        <v>3308</v>
      </c>
    </row>
    <row r="29" spans="2:11">
      <c r="B29" s="61" t="s">
        <v>316</v>
      </c>
      <c r="C29" s="39">
        <f>SUM(C30:C32)</f>
        <v>0</v>
      </c>
      <c r="D29" s="39">
        <f>SUM(D30:D32)</f>
        <v>115</v>
      </c>
    </row>
    <row r="30" spans="2:11">
      <c r="B30" s="59" t="s">
        <v>30</v>
      </c>
      <c r="C30" s="37"/>
      <c r="D30" s="37">
        <v>115</v>
      </c>
      <c r="F30" s="8" t="s">
        <v>212</v>
      </c>
      <c r="I30" s="82" t="e">
        <f>#REF!</f>
        <v>#REF!</v>
      </c>
      <c r="J30" s="82" t="s">
        <v>65</v>
      </c>
      <c r="K30" s="90"/>
    </row>
    <row r="31" spans="2:11">
      <c r="B31" s="59" t="s">
        <v>32</v>
      </c>
      <c r="C31" s="37">
        <v>0</v>
      </c>
      <c r="D31" s="37">
        <v>0</v>
      </c>
      <c r="I31" s="82" t="e">
        <f>#REF!</f>
        <v>#REF!</v>
      </c>
      <c r="J31" s="82" t="s">
        <v>64</v>
      </c>
      <c r="K31" s="90"/>
    </row>
    <row r="32" spans="2:11">
      <c r="B32" s="59" t="s">
        <v>31</v>
      </c>
      <c r="C32" s="37">
        <v>0</v>
      </c>
      <c r="D32" s="37">
        <v>0</v>
      </c>
      <c r="F32" s="13"/>
      <c r="I32" s="82" t="e">
        <f>N.18!M8+N.18!M10+#REF!</f>
        <v>#REF!</v>
      </c>
      <c r="J32" s="82" t="s">
        <v>66</v>
      </c>
      <c r="K32" s="90"/>
    </row>
    <row r="33" spans="2:11">
      <c r="B33" s="61" t="s">
        <v>321</v>
      </c>
      <c r="C33" s="39">
        <f>SUM(C28:C29)</f>
        <v>0</v>
      </c>
      <c r="D33" s="39">
        <f>SUM(D28:D29)</f>
        <v>3423</v>
      </c>
      <c r="I33" s="93" t="e">
        <f>SUM(I30:I32)</f>
        <v>#REF!</v>
      </c>
      <c r="J33" s="82"/>
      <c r="K33" s="90"/>
    </row>
    <row r="34" spans="2:11">
      <c r="I34" s="82"/>
      <c r="J34" s="82"/>
      <c r="K34" s="90"/>
    </row>
    <row r="35" spans="2:11">
      <c r="I35" s="82"/>
      <c r="J35" s="82"/>
      <c r="K35" s="90"/>
    </row>
    <row r="36" spans="2:11">
      <c r="I36" s="82"/>
      <c r="J36" s="82"/>
      <c r="K36" s="90"/>
    </row>
    <row r="37" spans="2:11">
      <c r="C37" s="47" t="e">
        <f>C33-#REF!</f>
        <v>#REF!</v>
      </c>
      <c r="D37" s="47" t="e">
        <f>D33-#REF!</f>
        <v>#REF!</v>
      </c>
      <c r="I37" s="82"/>
      <c r="J37" s="82"/>
      <c r="K37" s="90"/>
    </row>
    <row r="38" spans="2:11">
      <c r="I38" s="82"/>
      <c r="J38" s="82"/>
      <c r="K38" s="90"/>
    </row>
    <row r="39" spans="2:11">
      <c r="D39" s="109"/>
      <c r="I39" s="82">
        <f>N.18!E15-(N.18!E27-N.18!E20)</f>
        <v>0</v>
      </c>
      <c r="J39" s="82"/>
      <c r="K39" s="90"/>
    </row>
    <row r="40" spans="2:11">
      <c r="D40" s="109"/>
      <c r="I40" s="82" t="e">
        <f>#REF!-#REF!</f>
        <v>#REF!</v>
      </c>
      <c r="J40" s="82"/>
      <c r="K40" s="90"/>
    </row>
    <row r="41" spans="2:11">
      <c r="I41" s="93" t="e">
        <f>SUM(I39:I40)</f>
        <v>#REF!</v>
      </c>
      <c r="J41" s="82"/>
      <c r="K41" s="90"/>
    </row>
    <row r="42" spans="2:11">
      <c r="I42" s="82"/>
      <c r="J42" s="82"/>
      <c r="K42" s="90"/>
    </row>
  </sheetData>
  <sheetProtection formatRows="0"/>
  <mergeCells count="3">
    <mergeCell ref="B16:B17"/>
    <mergeCell ref="B2:B3"/>
    <mergeCell ref="B26:B27"/>
  </mergeCells>
  <phoneticPr fontId="7" type="noConversion"/>
  <pageMargins left="0.75" right="0.75" top="0.56999999999999995" bottom="1" header="0.5" footer="0.5"/>
  <pageSetup paperSize="9" scale="95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N42"/>
  <sheetViews>
    <sheetView view="pageBreakPreview" topLeftCell="A2" zoomScaleNormal="100" zoomScaleSheetLayoutView="100" workbookViewId="0">
      <selection activeCell="F21" sqref="B18:F21"/>
    </sheetView>
  </sheetViews>
  <sheetFormatPr defaultRowHeight="12.75"/>
  <cols>
    <col min="1" max="1" width="4.42578125" style="117" customWidth="1"/>
    <col min="2" max="2" width="24.28515625" style="98" customWidth="1"/>
    <col min="3" max="3" width="11.42578125" style="99" customWidth="1"/>
    <col min="4" max="4" width="22.28515625" style="99" customWidth="1"/>
    <col min="5" max="5" width="10" style="99" customWidth="1"/>
    <col min="6" max="6" width="14.85546875" style="99" customWidth="1"/>
    <col min="7" max="7" width="4.5703125" style="117" customWidth="1"/>
    <col min="8" max="8" width="18.42578125" style="119" customWidth="1"/>
    <col min="9" max="10" width="9.140625" style="117"/>
    <col min="11" max="11" width="10.28515625" style="117" customWidth="1"/>
    <col min="12" max="12" width="10.140625" style="117" customWidth="1"/>
    <col min="13" max="13" width="9.140625" style="100"/>
    <col min="14" max="14" width="9.7109375" style="100" bestFit="1" customWidth="1"/>
    <col min="15" max="16384" width="9.140625" style="100"/>
  </cols>
  <sheetData>
    <row r="1" spans="1:14" s="116" customFormat="1">
      <c r="A1" s="112"/>
      <c r="B1" s="113"/>
      <c r="C1" s="114"/>
      <c r="D1" s="114"/>
      <c r="E1" s="114"/>
      <c r="F1" s="114"/>
      <c r="G1" s="112"/>
      <c r="H1" s="115"/>
      <c r="I1" s="112"/>
      <c r="J1" s="112"/>
      <c r="K1" s="112"/>
      <c r="L1" s="112"/>
    </row>
    <row r="2" spans="1:14">
      <c r="B2" s="118" t="s">
        <v>371</v>
      </c>
    </row>
    <row r="3" spans="1:14">
      <c r="B3" s="118" t="s">
        <v>368</v>
      </c>
    </row>
    <row r="5" spans="1:14" ht="18.75" customHeight="1">
      <c r="B5" s="118" t="e">
        <f>CONCATENATE("Stan na ",#REF!)</f>
        <v>#REF!</v>
      </c>
      <c r="K5" s="120" t="s">
        <v>67</v>
      </c>
      <c r="L5" s="120" t="s">
        <v>67</v>
      </c>
    </row>
    <row r="6" spans="1:14" ht="27" customHeight="1">
      <c r="B6" s="23" t="s">
        <v>369</v>
      </c>
      <c r="C6" s="23" t="s">
        <v>94</v>
      </c>
      <c r="D6" s="23" t="s">
        <v>0</v>
      </c>
      <c r="E6" s="23" t="s">
        <v>1</v>
      </c>
      <c r="F6" s="23" t="s">
        <v>370</v>
      </c>
      <c r="I6" s="120"/>
      <c r="K6" s="120" t="s">
        <v>63</v>
      </c>
      <c r="L6" s="120" t="s">
        <v>246</v>
      </c>
    </row>
    <row r="7" spans="1:14" hidden="1">
      <c r="B7" s="111"/>
      <c r="C7" s="111"/>
      <c r="D7" s="81"/>
      <c r="E7" s="81"/>
      <c r="F7" s="111"/>
      <c r="I7" s="119"/>
      <c r="J7" s="119"/>
      <c r="K7" s="121">
        <f>E7</f>
        <v>0</v>
      </c>
      <c r="L7" s="119">
        <v>0</v>
      </c>
      <c r="M7" s="122">
        <f>K7-L7</f>
        <v>0</v>
      </c>
    </row>
    <row r="8" spans="1:14">
      <c r="B8" s="133"/>
      <c r="C8" s="133"/>
      <c r="D8" s="81">
        <v>26875</v>
      </c>
      <c r="E8" s="135"/>
      <c r="F8" s="133"/>
      <c r="H8" s="119" t="s">
        <v>373</v>
      </c>
      <c r="I8" s="119"/>
      <c r="J8" s="119"/>
      <c r="K8" s="121">
        <f>E8</f>
        <v>0</v>
      </c>
      <c r="L8" s="119">
        <v>302</v>
      </c>
      <c r="M8" s="122">
        <f>K8-L8</f>
        <v>-302</v>
      </c>
    </row>
    <row r="9" spans="1:14">
      <c r="B9" s="133"/>
      <c r="C9" s="133"/>
      <c r="D9" s="81">
        <v>13524</v>
      </c>
      <c r="E9" s="135"/>
      <c r="F9" s="133"/>
      <c r="H9" s="119" t="s">
        <v>281</v>
      </c>
      <c r="I9" s="119"/>
      <c r="J9" s="119"/>
      <c r="K9" s="119"/>
      <c r="L9" s="119">
        <v>0</v>
      </c>
      <c r="M9" s="122">
        <f>K9-L9</f>
        <v>0</v>
      </c>
    </row>
    <row r="10" spans="1:14">
      <c r="B10" s="133"/>
      <c r="C10" s="133"/>
      <c r="D10" s="81">
        <v>17300</v>
      </c>
      <c r="E10" s="135"/>
      <c r="F10" s="133"/>
      <c r="H10" s="119" t="s">
        <v>353</v>
      </c>
      <c r="I10" s="119"/>
      <c r="J10" s="119"/>
      <c r="K10" s="121">
        <f>E10</f>
        <v>0</v>
      </c>
      <c r="L10" s="119">
        <v>0</v>
      </c>
      <c r="M10" s="122">
        <f>K10-L10</f>
        <v>0</v>
      </c>
    </row>
    <row r="11" spans="1:14">
      <c r="B11" s="230"/>
      <c r="C11" s="131"/>
      <c r="D11" s="134"/>
      <c r="E11" s="134"/>
      <c r="F11" s="131"/>
      <c r="H11" s="119" t="s">
        <v>80</v>
      </c>
      <c r="I11" s="119"/>
      <c r="J11" s="119"/>
      <c r="K11" s="121">
        <f>E11</f>
        <v>0</v>
      </c>
      <c r="L11" s="119">
        <v>3551</v>
      </c>
      <c r="M11" s="122">
        <f>K11-L11</f>
        <v>-3551</v>
      </c>
    </row>
    <row r="12" spans="1:14" hidden="1">
      <c r="B12" s="124"/>
      <c r="C12" s="111"/>
      <c r="D12" s="81"/>
      <c r="E12" s="81"/>
      <c r="F12" s="111"/>
      <c r="I12" s="119"/>
      <c r="J12" s="119"/>
      <c r="K12" s="119"/>
      <c r="L12" s="119"/>
      <c r="M12" s="125"/>
    </row>
    <row r="13" spans="1:14" hidden="1">
      <c r="B13" s="124"/>
      <c r="C13" s="111"/>
      <c r="D13" s="81"/>
      <c r="E13" s="81"/>
      <c r="F13" s="111"/>
      <c r="I13" s="119"/>
      <c r="J13" s="119"/>
      <c r="K13" s="119"/>
      <c r="L13" s="119"/>
      <c r="M13" s="125"/>
    </row>
    <row r="14" spans="1:14" hidden="1">
      <c r="B14" s="124"/>
      <c r="C14" s="111"/>
      <c r="D14" s="81"/>
      <c r="E14" s="81"/>
      <c r="F14" s="111"/>
      <c r="I14" s="119"/>
      <c r="J14" s="119"/>
      <c r="K14" s="119"/>
      <c r="L14" s="119"/>
      <c r="M14" s="125"/>
    </row>
    <row r="15" spans="1:14">
      <c r="B15" s="79" t="s">
        <v>151</v>
      </c>
      <c r="C15" s="22"/>
      <c r="D15" s="126">
        <f>SUM(D7:D14)</f>
        <v>57699</v>
      </c>
      <c r="E15" s="126">
        <f>SUM(E7:E14)</f>
        <v>0</v>
      </c>
      <c r="F15" s="127"/>
      <c r="I15" s="119"/>
      <c r="J15" s="119"/>
      <c r="K15" s="128">
        <f>SUM(K8:K10)</f>
        <v>0</v>
      </c>
      <c r="L15" s="128">
        <f>SUM(L8:L10)</f>
        <v>302</v>
      </c>
      <c r="M15" s="128">
        <f>SUM(M8:M10)</f>
        <v>-302</v>
      </c>
    </row>
    <row r="16" spans="1:14">
      <c r="D16" s="129" t="str">
        <f>IF(Pasywa!G14=N.18!D15,"ok.","Błąd o: "&amp;Pasywa!G14-N.18!D15)</f>
        <v>Błąd o: 22441</v>
      </c>
      <c r="N16" s="100" t="str">
        <f>RIGHT(B16,3)</f>
        <v/>
      </c>
    </row>
    <row r="17" spans="2:9" ht="18.75" customHeight="1">
      <c r="B17" s="118" t="e">
        <f>CONCATENATE("Stan na ",#REF!)</f>
        <v>#REF!</v>
      </c>
    </row>
    <row r="18" spans="2:9" ht="27" customHeight="1">
      <c r="B18" s="23"/>
      <c r="C18" s="23"/>
      <c r="D18" s="23"/>
      <c r="E18" s="23"/>
      <c r="F18" s="23"/>
    </row>
    <row r="19" spans="2:9">
      <c r="B19" s="110"/>
      <c r="C19" s="110"/>
      <c r="D19" s="81"/>
      <c r="E19" s="123"/>
      <c r="F19" s="110"/>
      <c r="H19" s="119" t="s">
        <v>373</v>
      </c>
      <c r="I19" s="119"/>
    </row>
    <row r="20" spans="2:9">
      <c r="B20" s="110"/>
      <c r="C20" s="110"/>
      <c r="D20" s="81"/>
      <c r="E20" s="123"/>
      <c r="F20" s="110"/>
      <c r="H20" s="119" t="s">
        <v>281</v>
      </c>
      <c r="I20" s="119"/>
    </row>
    <row r="21" spans="2:9">
      <c r="B21" s="110"/>
      <c r="C21" s="110"/>
      <c r="D21" s="81"/>
      <c r="E21" s="123"/>
      <c r="F21" s="110"/>
      <c r="H21" s="119" t="s">
        <v>374</v>
      </c>
      <c r="I21" s="119"/>
    </row>
    <row r="22" spans="2:9" hidden="1">
      <c r="B22" s="111"/>
      <c r="C22" s="111"/>
      <c r="D22" s="81"/>
      <c r="E22" s="123"/>
      <c r="F22" s="111"/>
      <c r="I22" s="119"/>
    </row>
    <row r="23" spans="2:9" hidden="1">
      <c r="B23" s="124"/>
      <c r="C23" s="111"/>
      <c r="D23" s="81"/>
      <c r="E23" s="123"/>
      <c r="F23" s="111"/>
    </row>
    <row r="24" spans="2:9" hidden="1">
      <c r="B24" s="124"/>
      <c r="C24" s="111"/>
      <c r="D24" s="81"/>
      <c r="E24" s="123"/>
      <c r="F24" s="111"/>
    </row>
    <row r="25" spans="2:9" hidden="1">
      <c r="B25" s="124"/>
      <c r="C25" s="111"/>
      <c r="D25" s="81"/>
      <c r="E25" s="81"/>
      <c r="F25" s="111"/>
    </row>
    <row r="26" spans="2:9" hidden="1">
      <c r="B26" s="124"/>
      <c r="C26" s="111"/>
      <c r="D26" s="81"/>
      <c r="E26" s="81"/>
      <c r="F26" s="111"/>
    </row>
    <row r="27" spans="2:9">
      <c r="B27" s="79" t="s">
        <v>151</v>
      </c>
      <c r="C27" s="22"/>
      <c r="D27" s="126">
        <f>SUM(D19:D26)</f>
        <v>0</v>
      </c>
      <c r="E27" s="126">
        <f>SUM(E19:E26)</f>
        <v>0</v>
      </c>
      <c r="F27" s="127"/>
    </row>
    <row r="28" spans="2:9">
      <c r="D28" s="129" t="str">
        <f>IF(Pasywa!H14=N.18!D27,"ok.","Błąd o: "&amp;Pasywa!H14-N.18!D27)</f>
        <v>Błąd o: 57625</v>
      </c>
    </row>
    <row r="30" spans="2:9">
      <c r="F30" s="109"/>
    </row>
    <row r="31" spans="2:9">
      <c r="F31" s="130"/>
    </row>
    <row r="33" spans="2:5">
      <c r="E33" s="50"/>
    </row>
    <row r="34" spans="2:5">
      <c r="B34" s="131" t="s">
        <v>60</v>
      </c>
      <c r="D34" s="50" t="e">
        <f>D8+#REF!+#REF!</f>
        <v>#REF!</v>
      </c>
      <c r="E34" s="132" t="e">
        <f>D34/$D$37</f>
        <v>#REF!</v>
      </c>
    </row>
    <row r="35" spans="2:5">
      <c r="B35" s="131" t="s">
        <v>282</v>
      </c>
      <c r="D35" s="50" t="e">
        <f>D9+#REF!</f>
        <v>#REF!</v>
      </c>
      <c r="E35" s="132" t="e">
        <f>D35/$D$37</f>
        <v>#REF!</v>
      </c>
    </row>
    <row r="36" spans="2:5">
      <c r="B36" s="131" t="s">
        <v>182</v>
      </c>
      <c r="D36" s="50">
        <f>D10</f>
        <v>17300</v>
      </c>
      <c r="E36" s="132" t="e">
        <f>D36/$D$37</f>
        <v>#REF!</v>
      </c>
    </row>
    <row r="37" spans="2:5">
      <c r="D37" s="51" t="e">
        <f>SUM(D34:D36)</f>
        <v>#REF!</v>
      </c>
      <c r="E37" s="132" t="e">
        <f>D37/$D$37</f>
        <v>#REF!</v>
      </c>
    </row>
    <row r="38" spans="2:5">
      <c r="D38" s="50" t="e">
        <f>Pasywa!G14+Pasywa!G22-D37</f>
        <v>#REF!</v>
      </c>
    </row>
    <row r="40" spans="2:5">
      <c r="C40" s="99" t="s">
        <v>363</v>
      </c>
      <c r="D40" s="99" t="e">
        <f>#REF!</f>
        <v>#REF!</v>
      </c>
      <c r="E40" s="132" t="e">
        <f>D40/$D$42</f>
        <v>#REF!</v>
      </c>
    </row>
    <row r="41" spans="2:5">
      <c r="C41" s="99" t="s">
        <v>364</v>
      </c>
      <c r="D41" s="50">
        <f>D15</f>
        <v>57699</v>
      </c>
      <c r="E41" s="132" t="e">
        <f>D41/$D$42</f>
        <v>#REF!</v>
      </c>
    </row>
    <row r="42" spans="2:5">
      <c r="D42" s="99" t="e">
        <f>SUM(D40:D41)</f>
        <v>#REF!</v>
      </c>
      <c r="E42" s="132" t="e">
        <f>D42/$D$42</f>
        <v>#REF!</v>
      </c>
    </row>
  </sheetData>
  <sheetProtection formatRows="0"/>
  <phoneticPr fontId="7" type="noConversion"/>
  <conditionalFormatting sqref="D16 D28">
    <cfRule type="cellIs" dxfId="0" priority="1" stopIfTrue="1" operator="notEqual">
      <formula>"ok."</formula>
    </cfRule>
  </conditionalFormatting>
  <pageMargins left="0.75" right="0.75" top="0.56999999999999995" bottom="1" header="0.5" footer="0.5"/>
  <pageSetup paperSize="9" orientation="landscape" r:id="rId1"/>
  <headerFooter alignWithMargins="0">
    <oddFooter>&amp;C&amp;7Informacja dodatkowa oraz noty objaśniające stanowią integralną część sprawozdania finansowego.&amp;R&amp;P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44">
    <pageSetUpPr fitToPage="1"/>
  </sheetPr>
  <dimension ref="A2:K108"/>
  <sheetViews>
    <sheetView view="pageBreakPreview" topLeftCell="A30" zoomScaleNormal="100" workbookViewId="0">
      <selection activeCell="G37" sqref="G37"/>
    </sheetView>
  </sheetViews>
  <sheetFormatPr defaultRowHeight="12.75" outlineLevelRow="1"/>
  <cols>
    <col min="1" max="1" width="4.140625" style="11" customWidth="1"/>
    <col min="2" max="2" width="59.42578125" style="12" customWidth="1"/>
    <col min="3" max="4" width="11.7109375" style="8" customWidth="1"/>
    <col min="5" max="5" width="4.140625" style="8" customWidth="1"/>
    <col min="6" max="6" width="9.7109375" style="11" bestFit="1" customWidth="1"/>
    <col min="7" max="7" width="28.28515625" style="11" customWidth="1"/>
    <col min="8" max="11" width="9.140625" style="11"/>
    <col min="12" max="12" width="9.140625" style="9"/>
    <col min="13" max="13" width="9.7109375" style="9" bestFit="1" customWidth="1"/>
    <col min="14" max="16384" width="9.140625" style="9"/>
  </cols>
  <sheetData>
    <row r="2" spans="2:5" ht="35.25" hidden="1" customHeight="1" outlineLevel="1">
      <c r="B2" s="316" t="s">
        <v>2</v>
      </c>
      <c r="C2" s="26" t="e">
        <f>#REF!</f>
        <v>#REF!</v>
      </c>
      <c r="D2" s="26" t="e">
        <f>#REF!</f>
        <v>#REF!</v>
      </c>
      <c r="E2" s="49"/>
    </row>
    <row r="3" spans="2:5" ht="24.75" hidden="1" customHeight="1" outlineLevel="1">
      <c r="B3" s="317"/>
      <c r="C3" s="106" t="s">
        <v>205</v>
      </c>
      <c r="D3" s="106" t="s">
        <v>205</v>
      </c>
      <c r="E3" s="49"/>
    </row>
    <row r="4" spans="2:5" ht="12.75" hidden="1" customHeight="1" outlineLevel="1">
      <c r="B4" s="58" t="s">
        <v>3</v>
      </c>
      <c r="C4" s="37">
        <v>5</v>
      </c>
      <c r="D4" s="37">
        <f>D5+D16</f>
        <v>5464</v>
      </c>
      <c r="E4" s="47"/>
    </row>
    <row r="5" spans="2:5" ht="12.75" hidden="1" customHeight="1" outlineLevel="1">
      <c r="B5" s="58" t="s">
        <v>4</v>
      </c>
      <c r="C5" s="37">
        <f>C6+C11</f>
        <v>0</v>
      </c>
      <c r="D5" s="37">
        <f>D6+D11</f>
        <v>4939</v>
      </c>
      <c r="E5" s="47"/>
    </row>
    <row r="6" spans="2:5" ht="12.75" hidden="1" customHeight="1" outlineLevel="1">
      <c r="B6" s="62" t="s">
        <v>5</v>
      </c>
      <c r="C6" s="37">
        <f>SUM(C7:C10)</f>
        <v>0</v>
      </c>
      <c r="D6" s="37">
        <f>SUM(D7:D10)</f>
        <v>972</v>
      </c>
      <c r="E6" s="47"/>
    </row>
    <row r="7" spans="2:5" ht="12.75" hidden="1" customHeight="1" outlineLevel="1">
      <c r="B7" s="62" t="s">
        <v>6</v>
      </c>
      <c r="C7" s="37">
        <v>0</v>
      </c>
      <c r="D7" s="37">
        <v>972</v>
      </c>
      <c r="E7" s="47"/>
    </row>
    <row r="8" spans="2:5" ht="12.75" hidden="1" customHeight="1" outlineLevel="1">
      <c r="B8" s="62" t="s">
        <v>7</v>
      </c>
      <c r="C8" s="37">
        <v>0</v>
      </c>
      <c r="D8" s="37">
        <v>0</v>
      </c>
      <c r="E8" s="47"/>
    </row>
    <row r="9" spans="2:5" ht="12.75" hidden="1" customHeight="1" outlineLevel="1">
      <c r="B9" s="62" t="s">
        <v>8</v>
      </c>
      <c r="C9" s="37">
        <v>0</v>
      </c>
      <c r="D9" s="37">
        <v>0</v>
      </c>
      <c r="E9" s="47"/>
    </row>
    <row r="10" spans="2:5" ht="12.75" hidden="1" customHeight="1" outlineLevel="1">
      <c r="B10" s="62" t="s">
        <v>9</v>
      </c>
      <c r="C10" s="37">
        <v>0</v>
      </c>
      <c r="D10" s="37">
        <v>0</v>
      </c>
      <c r="E10" s="47"/>
    </row>
    <row r="11" spans="2:5" ht="12.75" hidden="1" customHeight="1" outlineLevel="1">
      <c r="B11" s="62" t="s">
        <v>10</v>
      </c>
      <c r="C11" s="37">
        <f>SUM(C12:C15)</f>
        <v>0</v>
      </c>
      <c r="D11" s="37">
        <f>SUM(D12:D15)</f>
        <v>3967</v>
      </c>
      <c r="E11" s="47"/>
    </row>
    <row r="12" spans="2:5" ht="12.75" hidden="1" customHeight="1" outlineLevel="1">
      <c r="B12" s="62" t="s">
        <v>6</v>
      </c>
      <c r="C12" s="37">
        <v>0</v>
      </c>
      <c r="D12" s="37">
        <v>3933</v>
      </c>
      <c r="E12" s="47"/>
    </row>
    <row r="13" spans="2:5" ht="12.75" hidden="1" customHeight="1" outlineLevel="1">
      <c r="B13" s="62" t="s">
        <v>7</v>
      </c>
      <c r="C13" s="37">
        <v>0</v>
      </c>
      <c r="D13" s="37">
        <v>34</v>
      </c>
      <c r="E13" s="47"/>
    </row>
    <row r="14" spans="2:5" ht="12.75" hidden="1" customHeight="1" outlineLevel="1">
      <c r="B14" s="62" t="s">
        <v>8</v>
      </c>
      <c r="C14" s="37">
        <v>0</v>
      </c>
      <c r="D14" s="37">
        <v>0</v>
      </c>
      <c r="E14" s="47"/>
    </row>
    <row r="15" spans="2:5" ht="12.75" hidden="1" customHeight="1" outlineLevel="1">
      <c r="B15" s="62" t="s">
        <v>9</v>
      </c>
      <c r="C15" s="37">
        <v>0</v>
      </c>
      <c r="D15" s="37">
        <v>0</v>
      </c>
      <c r="E15" s="47"/>
    </row>
    <row r="16" spans="2:5" ht="12.75" hidden="1" customHeight="1" outlineLevel="1">
      <c r="B16" s="58" t="s">
        <v>11</v>
      </c>
      <c r="C16" s="37">
        <f>C17+C23</f>
        <v>5</v>
      </c>
      <c r="D16" s="37">
        <f>D17+D23</f>
        <v>525</v>
      </c>
      <c r="E16" s="47"/>
    </row>
    <row r="17" spans="2:5" ht="12.75" hidden="1" customHeight="1" outlineLevel="1">
      <c r="B17" s="62" t="s">
        <v>5</v>
      </c>
      <c r="C17" s="37">
        <f>SUM(C18:C22)</f>
        <v>0</v>
      </c>
      <c r="D17" s="37">
        <f>SUM(D18:D22)</f>
        <v>63</v>
      </c>
      <c r="E17" s="47"/>
    </row>
    <row r="18" spans="2:5" ht="12.75" hidden="1" customHeight="1" outlineLevel="1">
      <c r="B18" s="62" t="s">
        <v>6</v>
      </c>
      <c r="C18" s="37">
        <v>0</v>
      </c>
      <c r="D18" s="37">
        <v>9</v>
      </c>
      <c r="E18" s="47"/>
    </row>
    <row r="19" spans="2:5" ht="12.75" hidden="1" customHeight="1" outlineLevel="1">
      <c r="B19" s="62" t="s">
        <v>7</v>
      </c>
      <c r="C19" s="37">
        <v>0</v>
      </c>
      <c r="D19" s="37">
        <v>50</v>
      </c>
      <c r="E19" s="47"/>
    </row>
    <row r="20" spans="2:5" ht="12.75" hidden="1" customHeight="1" outlineLevel="1">
      <c r="B20" s="62" t="s">
        <v>8</v>
      </c>
      <c r="C20" s="37">
        <v>0</v>
      </c>
      <c r="D20" s="37">
        <v>2</v>
      </c>
      <c r="E20" s="47"/>
    </row>
    <row r="21" spans="2:5" ht="12.75" hidden="1" customHeight="1" outlineLevel="1">
      <c r="B21" s="62" t="s">
        <v>9</v>
      </c>
      <c r="C21" s="37">
        <v>0</v>
      </c>
      <c r="D21" s="37">
        <v>2</v>
      </c>
      <c r="E21" s="47"/>
    </row>
    <row r="22" spans="2:5" ht="12.75" hidden="1" customHeight="1" outlineLevel="1">
      <c r="B22" s="62" t="s">
        <v>332</v>
      </c>
      <c r="C22" s="37">
        <v>0</v>
      </c>
      <c r="D22" s="37">
        <v>0</v>
      </c>
      <c r="E22" s="47"/>
    </row>
    <row r="23" spans="2:5" ht="12.75" hidden="1" customHeight="1" outlineLevel="1">
      <c r="B23" s="62" t="s">
        <v>10</v>
      </c>
      <c r="C23" s="37">
        <f>SUM(C24:C28)</f>
        <v>5</v>
      </c>
      <c r="D23" s="37">
        <f>SUM(D24:D28)</f>
        <v>462</v>
      </c>
      <c r="E23" s="47"/>
    </row>
    <row r="24" spans="2:5" ht="12.75" hidden="1" customHeight="1" outlineLevel="1">
      <c r="B24" s="62" t="s">
        <v>6</v>
      </c>
      <c r="C24" s="37">
        <v>5</v>
      </c>
      <c r="D24" s="37">
        <v>268</v>
      </c>
      <c r="E24" s="47"/>
    </row>
    <row r="25" spans="2:5" ht="12.75" hidden="1" customHeight="1" outlineLevel="1">
      <c r="B25" s="62" t="s">
        <v>7</v>
      </c>
      <c r="C25" s="37">
        <v>0</v>
      </c>
      <c r="D25" s="37">
        <v>31</v>
      </c>
      <c r="E25" s="47"/>
    </row>
    <row r="26" spans="2:5" ht="12.75" hidden="1" customHeight="1" outlineLevel="1">
      <c r="B26" s="62" t="s">
        <v>8</v>
      </c>
      <c r="C26" s="37">
        <v>0</v>
      </c>
      <c r="D26" s="37">
        <v>58</v>
      </c>
      <c r="E26" s="47"/>
    </row>
    <row r="27" spans="2:5" ht="12.75" hidden="1" customHeight="1" outlineLevel="1">
      <c r="B27" s="62" t="s">
        <v>9</v>
      </c>
      <c r="C27" s="37">
        <v>0</v>
      </c>
      <c r="D27" s="37">
        <v>71</v>
      </c>
      <c r="E27" s="47"/>
    </row>
    <row r="28" spans="2:5" ht="12.75" hidden="1" customHeight="1" outlineLevel="1">
      <c r="B28" s="62" t="s">
        <v>332</v>
      </c>
      <c r="C28" s="37">
        <v>0</v>
      </c>
      <c r="D28" s="37">
        <v>34</v>
      </c>
      <c r="E28" s="47"/>
    </row>
    <row r="29" spans="2:5" hidden="1" outlineLevel="1"/>
    <row r="30" spans="2:5" collapsed="1"/>
    <row r="31" spans="2:5" ht="24" customHeight="1">
      <c r="B31" s="318" t="s">
        <v>376</v>
      </c>
      <c r="C31" s="31" t="e">
        <f>#REF!</f>
        <v>#REF!</v>
      </c>
      <c r="D31" s="31" t="e">
        <f>#REF!</f>
        <v>#REF!</v>
      </c>
      <c r="E31" s="49"/>
    </row>
    <row r="32" spans="2:5" hidden="1">
      <c r="B32" s="319"/>
      <c r="C32" s="106" t="s">
        <v>205</v>
      </c>
      <c r="D32" s="106" t="s">
        <v>205</v>
      </c>
      <c r="E32" s="49"/>
    </row>
    <row r="33" spans="2:5" ht="12.75" customHeight="1">
      <c r="B33" s="57" t="s">
        <v>214</v>
      </c>
      <c r="C33" s="39">
        <f>SUM(C34:C40)</f>
        <v>112</v>
      </c>
      <c r="D33" s="39">
        <f>SUM(D34:D40)</f>
        <v>140</v>
      </c>
      <c r="E33" s="47"/>
    </row>
    <row r="34" spans="2:5" ht="12.75" hidden="1" customHeight="1">
      <c r="B34" s="62" t="s">
        <v>215</v>
      </c>
      <c r="C34" s="37">
        <f>D65</f>
        <v>0</v>
      </c>
      <c r="D34" s="37">
        <v>0</v>
      </c>
      <c r="E34" s="47"/>
    </row>
    <row r="35" spans="2:5" ht="12.75" hidden="1" customHeight="1">
      <c r="B35" s="62" t="s">
        <v>216</v>
      </c>
      <c r="C35" s="37">
        <f t="shared" ref="C35:C40" si="0">D66</f>
        <v>0</v>
      </c>
      <c r="D35" s="37">
        <v>0</v>
      </c>
      <c r="E35" s="47"/>
    </row>
    <row r="36" spans="2:5" ht="12.75" hidden="1" customHeight="1">
      <c r="B36" s="62" t="s">
        <v>217</v>
      </c>
      <c r="C36" s="37">
        <f t="shared" si="0"/>
        <v>0</v>
      </c>
      <c r="D36" s="37">
        <v>0</v>
      </c>
      <c r="E36" s="47"/>
    </row>
    <row r="37" spans="2:5" ht="12.75" customHeight="1">
      <c r="B37" s="62" t="s">
        <v>219</v>
      </c>
      <c r="C37" s="37">
        <f t="shared" si="0"/>
        <v>112</v>
      </c>
      <c r="D37" s="37">
        <v>140</v>
      </c>
      <c r="E37" s="47"/>
    </row>
    <row r="38" spans="2:5" ht="12.75" hidden="1" customHeight="1">
      <c r="B38" s="62" t="s">
        <v>220</v>
      </c>
      <c r="C38" s="37">
        <f t="shared" si="0"/>
        <v>0</v>
      </c>
      <c r="D38" s="37">
        <v>0</v>
      </c>
      <c r="E38" s="47"/>
    </row>
    <row r="39" spans="2:5" ht="12.75" hidden="1" customHeight="1">
      <c r="B39" s="62" t="s">
        <v>221</v>
      </c>
      <c r="C39" s="37">
        <f t="shared" si="0"/>
        <v>0</v>
      </c>
      <c r="D39" s="37">
        <v>0</v>
      </c>
      <c r="E39" s="47"/>
    </row>
    <row r="40" spans="2:5" ht="12.75" hidden="1" customHeight="1">
      <c r="B40" s="62" t="s">
        <v>265</v>
      </c>
      <c r="C40" s="37">
        <f t="shared" si="0"/>
        <v>0</v>
      </c>
      <c r="D40" s="37">
        <v>0</v>
      </c>
      <c r="E40" s="47"/>
    </row>
    <row r="41" spans="2:5" ht="12.75" customHeight="1">
      <c r="B41" s="57" t="s">
        <v>223</v>
      </c>
      <c r="C41" s="39">
        <f>SUM(C42:C48)</f>
        <v>0</v>
      </c>
      <c r="D41" s="39">
        <f>SUM(D42:D48)</f>
        <v>112</v>
      </c>
      <c r="E41" s="47"/>
    </row>
    <row r="42" spans="2:5" ht="12.75" hidden="1" customHeight="1">
      <c r="B42" s="62" t="s">
        <v>215</v>
      </c>
      <c r="C42" s="37"/>
      <c r="D42" s="37">
        <v>0</v>
      </c>
      <c r="E42" s="47"/>
    </row>
    <row r="43" spans="2:5" ht="12.75" hidden="1" customHeight="1">
      <c r="B43" s="62" t="s">
        <v>216</v>
      </c>
      <c r="C43" s="37"/>
      <c r="D43" s="37">
        <v>0</v>
      </c>
      <c r="E43" s="47"/>
    </row>
    <row r="44" spans="2:5" ht="12.75" hidden="1" customHeight="1">
      <c r="B44" s="62" t="s">
        <v>217</v>
      </c>
      <c r="C44" s="37"/>
      <c r="D44" s="37">
        <v>0</v>
      </c>
      <c r="E44" s="47"/>
    </row>
    <row r="45" spans="2:5" ht="12.75" customHeight="1">
      <c r="B45" s="62" t="s">
        <v>219</v>
      </c>
      <c r="C45" s="37"/>
      <c r="D45" s="37">
        <v>112</v>
      </c>
      <c r="E45" s="47"/>
    </row>
    <row r="46" spans="2:5" ht="12.75" hidden="1" customHeight="1">
      <c r="B46" s="62" t="s">
        <v>220</v>
      </c>
      <c r="C46" s="37"/>
      <c r="D46" s="37">
        <v>0</v>
      </c>
      <c r="E46" s="47"/>
    </row>
    <row r="47" spans="2:5" ht="12.75" hidden="1" customHeight="1">
      <c r="B47" s="62" t="s">
        <v>221</v>
      </c>
      <c r="C47" s="37"/>
      <c r="D47" s="37">
        <v>0</v>
      </c>
      <c r="E47" s="47"/>
    </row>
    <row r="48" spans="2:5" ht="12.75" hidden="1" customHeight="1">
      <c r="B48" s="62" t="s">
        <v>265</v>
      </c>
      <c r="C48" s="37"/>
      <c r="D48" s="37">
        <v>0</v>
      </c>
      <c r="E48" s="47"/>
    </row>
    <row r="49" spans="2:5" ht="12.75" customHeight="1">
      <c r="B49" s="57" t="s">
        <v>222</v>
      </c>
      <c r="C49" s="39">
        <f>SUM(C50:C55)</f>
        <v>0</v>
      </c>
      <c r="D49" s="39">
        <f>SUM(D50:D55)</f>
        <v>-140</v>
      </c>
      <c r="E49" s="47"/>
    </row>
    <row r="50" spans="2:5" ht="12.75" hidden="1" customHeight="1">
      <c r="B50" s="62" t="s">
        <v>215</v>
      </c>
      <c r="C50" s="37"/>
      <c r="D50" s="37">
        <v>0</v>
      </c>
      <c r="E50" s="47"/>
    </row>
    <row r="51" spans="2:5" ht="12.75" hidden="1" customHeight="1">
      <c r="B51" s="62" t="s">
        <v>216</v>
      </c>
      <c r="C51" s="37"/>
      <c r="D51" s="37">
        <v>0</v>
      </c>
      <c r="E51" s="47"/>
    </row>
    <row r="52" spans="2:5" ht="12.75" hidden="1" customHeight="1">
      <c r="B52" s="62" t="s">
        <v>217</v>
      </c>
      <c r="C52" s="37"/>
      <c r="D52" s="37">
        <v>0</v>
      </c>
      <c r="E52" s="47"/>
    </row>
    <row r="53" spans="2:5" ht="12.75" customHeight="1">
      <c r="B53" s="62" t="s">
        <v>219</v>
      </c>
      <c r="C53" s="37"/>
      <c r="D53" s="37">
        <v>-140</v>
      </c>
      <c r="E53" s="47"/>
    </row>
    <row r="54" spans="2:5" ht="12.75" hidden="1" customHeight="1">
      <c r="B54" s="62" t="s">
        <v>220</v>
      </c>
      <c r="C54" s="37"/>
      <c r="D54" s="37">
        <v>0</v>
      </c>
      <c r="E54" s="47"/>
    </row>
    <row r="55" spans="2:5" ht="12.75" hidden="1" customHeight="1">
      <c r="B55" s="62" t="s">
        <v>265</v>
      </c>
      <c r="C55" s="37"/>
      <c r="D55" s="37">
        <v>0</v>
      </c>
      <c r="E55" s="47"/>
    </row>
    <row r="56" spans="2:5" ht="12.75" customHeight="1">
      <c r="B56" s="57" t="s">
        <v>224</v>
      </c>
      <c r="C56" s="39">
        <f>SUM(C57:C63)</f>
        <v>0</v>
      </c>
      <c r="D56" s="39">
        <f>SUM(D57:D63)</f>
        <v>0</v>
      </c>
      <c r="E56" s="47"/>
    </row>
    <row r="57" spans="2:5" ht="12.75" hidden="1" customHeight="1">
      <c r="B57" s="62" t="s">
        <v>215</v>
      </c>
      <c r="C57" s="37"/>
      <c r="D57" s="37">
        <v>0</v>
      </c>
      <c r="E57" s="47"/>
    </row>
    <row r="58" spans="2:5" ht="12.75" hidden="1" customHeight="1">
      <c r="B58" s="62" t="s">
        <v>216</v>
      </c>
      <c r="C58" s="37"/>
      <c r="D58" s="37">
        <v>0</v>
      </c>
      <c r="E58" s="47"/>
    </row>
    <row r="59" spans="2:5" ht="12.75" hidden="1" customHeight="1">
      <c r="B59" s="62" t="s">
        <v>217</v>
      </c>
      <c r="C59" s="37"/>
      <c r="D59" s="37">
        <v>0</v>
      </c>
      <c r="E59" s="47"/>
    </row>
    <row r="60" spans="2:5" ht="12.75" customHeight="1">
      <c r="B60" s="62" t="s">
        <v>219</v>
      </c>
      <c r="C60" s="37"/>
      <c r="D60" s="37">
        <v>0</v>
      </c>
      <c r="E60" s="47"/>
    </row>
    <row r="61" spans="2:5" ht="12.75" hidden="1" customHeight="1">
      <c r="B61" s="62" t="s">
        <v>220</v>
      </c>
      <c r="C61" s="37"/>
      <c r="D61" s="37">
        <v>0</v>
      </c>
      <c r="E61" s="47"/>
    </row>
    <row r="62" spans="2:5" ht="12.75" hidden="1" customHeight="1">
      <c r="B62" s="62" t="s">
        <v>221</v>
      </c>
      <c r="C62" s="37"/>
      <c r="D62" s="37">
        <v>0</v>
      </c>
      <c r="E62" s="47"/>
    </row>
    <row r="63" spans="2:5" ht="12.75" hidden="1" customHeight="1">
      <c r="B63" s="62" t="s">
        <v>265</v>
      </c>
      <c r="C63" s="37"/>
      <c r="D63" s="37">
        <v>0</v>
      </c>
      <c r="E63" s="47"/>
    </row>
    <row r="64" spans="2:5" ht="12.75" customHeight="1">
      <c r="B64" s="57" t="s">
        <v>226</v>
      </c>
      <c r="C64" s="39">
        <f>SUM(C65:C71)</f>
        <v>112</v>
      </c>
      <c r="D64" s="39">
        <f>SUM(D65:D71)</f>
        <v>112</v>
      </c>
      <c r="E64" s="47"/>
    </row>
    <row r="65" spans="2:7" ht="12.75" hidden="1" customHeight="1">
      <c r="B65" s="62" t="s">
        <v>215</v>
      </c>
      <c r="C65" s="37">
        <f t="shared" ref="C65:D69" si="1">SUM(C34,C42,C50,C57)</f>
        <v>0</v>
      </c>
      <c r="D65" s="37">
        <f t="shared" si="1"/>
        <v>0</v>
      </c>
      <c r="E65" s="47"/>
    </row>
    <row r="66" spans="2:7" ht="12.75" hidden="1" customHeight="1">
      <c r="B66" s="62" t="s">
        <v>216</v>
      </c>
      <c r="C66" s="37">
        <f t="shared" si="1"/>
        <v>0</v>
      </c>
      <c r="D66" s="37">
        <f t="shared" si="1"/>
        <v>0</v>
      </c>
      <c r="E66" s="47"/>
    </row>
    <row r="67" spans="2:7" ht="12.75" hidden="1" customHeight="1">
      <c r="B67" s="62" t="s">
        <v>217</v>
      </c>
      <c r="C67" s="37">
        <f t="shared" si="1"/>
        <v>0</v>
      </c>
      <c r="D67" s="37">
        <f t="shared" si="1"/>
        <v>0</v>
      </c>
      <c r="E67" s="47"/>
    </row>
    <row r="68" spans="2:7" ht="12.75" customHeight="1">
      <c r="B68" s="62" t="s">
        <v>219</v>
      </c>
      <c r="C68" s="37">
        <f t="shared" si="1"/>
        <v>112</v>
      </c>
      <c r="D68" s="37">
        <f t="shared" si="1"/>
        <v>112</v>
      </c>
      <c r="E68" s="47"/>
      <c r="G68" s="69">
        <f>C33-D64</f>
        <v>0</v>
      </c>
    </row>
    <row r="69" spans="2:7" ht="12.75" hidden="1" customHeight="1">
      <c r="B69" s="62" t="s">
        <v>220</v>
      </c>
      <c r="C69" s="37">
        <f t="shared" si="1"/>
        <v>0</v>
      </c>
      <c r="D69" s="37">
        <f t="shared" si="1"/>
        <v>0</v>
      </c>
      <c r="E69" s="47"/>
    </row>
    <row r="70" spans="2:7" ht="12.75" hidden="1" customHeight="1">
      <c r="B70" s="62" t="s">
        <v>221</v>
      </c>
      <c r="C70" s="37">
        <f>SUM(C39,C47,C62)</f>
        <v>0</v>
      </c>
      <c r="D70" s="37">
        <f>SUM(D39,D47,D62)</f>
        <v>0</v>
      </c>
      <c r="E70" s="47"/>
    </row>
    <row r="71" spans="2:7" ht="12.75" hidden="1" customHeight="1">
      <c r="B71" s="62" t="s">
        <v>265</v>
      </c>
      <c r="C71" s="37">
        <f>SUM(C40,C48,C55,C63)</f>
        <v>0</v>
      </c>
      <c r="D71" s="37">
        <f>SUM(D40,D48,D55,D63)</f>
        <v>0</v>
      </c>
      <c r="E71" s="47"/>
      <c r="G71" s="69">
        <f>C37-D68</f>
        <v>0</v>
      </c>
    </row>
    <row r="72" spans="2:7">
      <c r="C72" s="47">
        <f>N.21!C36-C64</f>
        <v>80</v>
      </c>
      <c r="D72" s="47">
        <f>N.21!D36-D64</f>
        <v>0</v>
      </c>
      <c r="G72" s="69">
        <f>C40-D71</f>
        <v>0</v>
      </c>
    </row>
    <row r="73" spans="2:7" hidden="1" outlineLevel="1"/>
    <row r="74" spans="2:7" hidden="1" outlineLevel="1">
      <c r="B74" s="316" t="s">
        <v>12</v>
      </c>
      <c r="C74" s="26" t="e">
        <f>#REF!</f>
        <v>#REF!</v>
      </c>
      <c r="D74" s="26" t="e">
        <f>#REF!</f>
        <v>#REF!</v>
      </c>
    </row>
    <row r="75" spans="2:7" hidden="1" outlineLevel="1">
      <c r="B75" s="317"/>
      <c r="C75" s="106" t="s">
        <v>205</v>
      </c>
      <c r="D75" s="106" t="s">
        <v>205</v>
      </c>
    </row>
    <row r="76" spans="2:7" hidden="1" outlineLevel="1">
      <c r="B76" s="62" t="s">
        <v>13</v>
      </c>
      <c r="C76" s="37"/>
      <c r="D76" s="37"/>
    </row>
    <row r="77" spans="2:7" hidden="1" outlineLevel="1">
      <c r="B77" s="62" t="s">
        <v>265</v>
      </c>
      <c r="C77" s="37"/>
      <c r="D77" s="37"/>
    </row>
    <row r="78" spans="2:7" hidden="1" outlineLevel="1">
      <c r="B78" s="62" t="s">
        <v>265</v>
      </c>
      <c r="C78" s="37"/>
      <c r="D78" s="37"/>
    </row>
    <row r="79" spans="2:7" hidden="1" outlineLevel="1">
      <c r="B79" s="62" t="s">
        <v>265</v>
      </c>
      <c r="C79" s="37"/>
      <c r="D79" s="37"/>
    </row>
    <row r="80" spans="2:7" hidden="1" outlineLevel="1">
      <c r="B80" s="57" t="s">
        <v>14</v>
      </c>
      <c r="C80" s="39">
        <f>SUM(C76:C79)</f>
        <v>0</v>
      </c>
      <c r="D80" s="39">
        <f>SUM(D76:D79)</f>
        <v>0</v>
      </c>
    </row>
    <row r="81" spans="2:4" hidden="1" outlineLevel="1"/>
    <row r="82" spans="2:4" hidden="1" outlineLevel="1"/>
    <row r="83" spans="2:4" ht="22.5" hidden="1" customHeight="1" outlineLevel="1">
      <c r="B83" s="320" t="s">
        <v>227</v>
      </c>
      <c r="C83" s="31" t="e">
        <f>#REF!</f>
        <v>#REF!</v>
      </c>
      <c r="D83" s="31" t="e">
        <f>#REF!</f>
        <v>#REF!</v>
      </c>
    </row>
    <row r="84" spans="2:4" hidden="1" outlineLevel="1">
      <c r="B84" s="321"/>
      <c r="C84" s="107" t="s">
        <v>152</v>
      </c>
      <c r="D84" s="107" t="s">
        <v>152</v>
      </c>
    </row>
    <row r="85" spans="2:4" hidden="1" outlineLevel="1">
      <c r="B85" s="85" t="s">
        <v>228</v>
      </c>
      <c r="C85" s="40">
        <v>1534</v>
      </c>
      <c r="D85" s="40"/>
    </row>
    <row r="86" spans="2:4" hidden="1" outlineLevel="1">
      <c r="B86" s="85" t="s">
        <v>229</v>
      </c>
      <c r="C86" s="37">
        <v>239</v>
      </c>
      <c r="D86" s="37"/>
    </row>
    <row r="87" spans="2:4" hidden="1" outlineLevel="1">
      <c r="B87" s="85" t="s">
        <v>230</v>
      </c>
      <c r="C87" s="37">
        <v>0</v>
      </c>
      <c r="D87" s="37"/>
    </row>
    <row r="88" spans="2:4" hidden="1" outlineLevel="1">
      <c r="B88" s="85" t="s">
        <v>231</v>
      </c>
      <c r="C88" s="37">
        <v>1751</v>
      </c>
      <c r="D88" s="37"/>
    </row>
    <row r="89" spans="2:4" hidden="1" outlineLevel="1">
      <c r="B89" s="85"/>
      <c r="C89" s="37"/>
      <c r="D89" s="37"/>
    </row>
    <row r="90" spans="2:4" hidden="1" outlineLevel="1">
      <c r="B90" s="85"/>
      <c r="C90" s="37"/>
      <c r="D90" s="37"/>
    </row>
    <row r="91" spans="2:4" hidden="1" outlineLevel="1">
      <c r="B91" s="85"/>
      <c r="C91" s="37"/>
      <c r="D91" s="37"/>
    </row>
    <row r="92" spans="2:4" hidden="1" outlineLevel="1">
      <c r="B92" s="85"/>
      <c r="C92" s="37"/>
      <c r="D92" s="37"/>
    </row>
    <row r="93" spans="2:4" hidden="1" outlineLevel="1">
      <c r="B93" s="85"/>
      <c r="C93" s="37"/>
      <c r="D93" s="37"/>
    </row>
    <row r="94" spans="2:4" hidden="1" outlineLevel="1">
      <c r="B94" s="85"/>
      <c r="C94" s="37"/>
      <c r="D94" s="37"/>
    </row>
    <row r="95" spans="2:4" hidden="1" outlineLevel="1">
      <c r="B95" s="85"/>
      <c r="C95" s="37"/>
      <c r="D95" s="37"/>
    </row>
    <row r="96" spans="2:4" hidden="1" outlineLevel="1">
      <c r="B96" s="85"/>
      <c r="C96" s="37"/>
      <c r="D96" s="37"/>
    </row>
    <row r="97" spans="2:4" hidden="1" outlineLevel="1">
      <c r="B97" s="85"/>
      <c r="C97" s="37"/>
      <c r="D97" s="37"/>
    </row>
    <row r="98" spans="2:4" hidden="1" outlineLevel="1">
      <c r="B98" s="85"/>
      <c r="C98" s="37"/>
      <c r="D98" s="37"/>
    </row>
    <row r="99" spans="2:4" hidden="1" outlineLevel="1">
      <c r="B99" s="85"/>
      <c r="C99" s="37"/>
      <c r="D99" s="37"/>
    </row>
    <row r="100" spans="2:4" hidden="1" outlineLevel="1">
      <c r="B100" s="85"/>
      <c r="C100" s="37"/>
      <c r="D100" s="37"/>
    </row>
    <row r="101" spans="2:4" hidden="1" outlineLevel="1">
      <c r="B101" s="85"/>
      <c r="C101" s="37"/>
      <c r="D101" s="37"/>
    </row>
    <row r="102" spans="2:4" hidden="1" outlineLevel="1">
      <c r="B102" s="85"/>
      <c r="C102" s="37"/>
      <c r="D102" s="37"/>
    </row>
    <row r="103" spans="2:4" hidden="1" outlineLevel="1">
      <c r="B103" s="85"/>
      <c r="C103" s="37"/>
      <c r="D103" s="37"/>
    </row>
    <row r="104" spans="2:4" hidden="1" outlineLevel="1">
      <c r="B104" s="85"/>
      <c r="C104" s="37"/>
      <c r="D104" s="37"/>
    </row>
    <row r="105" spans="2:4" hidden="1" outlineLevel="1">
      <c r="B105" s="84" t="s">
        <v>232</v>
      </c>
      <c r="C105" s="83">
        <f>SUM(C85:C104)</f>
        <v>3524</v>
      </c>
      <c r="D105" s="83">
        <f>SUM(D85:D104)</f>
        <v>0</v>
      </c>
    </row>
    <row r="106" spans="2:4" collapsed="1"/>
    <row r="108" spans="2:4">
      <c r="D108" s="109"/>
    </row>
  </sheetData>
  <sheetProtection formatRows="0"/>
  <mergeCells count="4">
    <mergeCell ref="B74:B75"/>
    <mergeCell ref="B31:B32"/>
    <mergeCell ref="B2:B3"/>
    <mergeCell ref="B83:B84"/>
  </mergeCells>
  <phoneticPr fontId="7" type="noConversion"/>
  <pageMargins left="0.75" right="0.75" top="0.56999999999999995" bottom="1" header="0.5" footer="0.5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0" enableFormatConditionsCalculation="0">
    <tabColor indexed="44"/>
  </sheetPr>
  <dimension ref="A2:L14"/>
  <sheetViews>
    <sheetView view="pageBreakPreview" zoomScaleNormal="100" workbookViewId="0">
      <selection activeCell="H8" sqref="H8"/>
    </sheetView>
  </sheetViews>
  <sheetFormatPr defaultColWidth="10.28515625" defaultRowHeight="11.25"/>
  <cols>
    <col min="1" max="1" width="7.140625" style="186" customWidth="1"/>
    <col min="2" max="2" width="27.28515625" style="186" customWidth="1"/>
    <col min="3" max="3" width="13.42578125" style="186" customWidth="1"/>
    <col min="4" max="4" width="11.42578125" style="186" customWidth="1"/>
    <col min="5" max="5" width="7.7109375" style="186" hidden="1" customWidth="1"/>
    <col min="6" max="6" width="10.140625" style="186" customWidth="1" collapsed="1"/>
    <col min="7" max="8" width="10.140625" style="186" customWidth="1"/>
    <col min="9" max="11" width="10.140625" style="186" hidden="1" customWidth="1"/>
    <col min="12" max="12" width="6.42578125" style="186" customWidth="1" collapsed="1"/>
    <col min="13" max="16384" width="10.28515625" style="186"/>
  </cols>
  <sheetData>
    <row r="2" spans="1:11">
      <c r="I2" s="186" t="s">
        <v>393</v>
      </c>
    </row>
    <row r="3" spans="1:11" ht="14.25" customHeight="1">
      <c r="B3" s="322" t="s">
        <v>109</v>
      </c>
      <c r="C3" s="323"/>
      <c r="D3" s="330"/>
      <c r="E3" s="322" t="s">
        <v>110</v>
      </c>
      <c r="F3" s="323"/>
      <c r="G3" s="323"/>
      <c r="H3" s="323"/>
      <c r="I3" s="323"/>
      <c r="J3" s="323"/>
      <c r="K3" s="323"/>
    </row>
    <row r="4" spans="1:11" ht="33.75">
      <c r="A4" s="235"/>
      <c r="B4" s="187" t="s">
        <v>111</v>
      </c>
      <c r="C4" s="187" t="s">
        <v>112</v>
      </c>
      <c r="D4" s="187" t="s">
        <v>426</v>
      </c>
      <c r="E4" s="187">
        <v>2013</v>
      </c>
      <c r="F4" s="187" t="s">
        <v>199</v>
      </c>
      <c r="G4" s="187" t="s">
        <v>200</v>
      </c>
      <c r="H4" s="187" t="s">
        <v>392</v>
      </c>
      <c r="I4" s="187" t="s">
        <v>202</v>
      </c>
      <c r="J4" s="187" t="s">
        <v>203</v>
      </c>
      <c r="K4" s="187" t="s">
        <v>93</v>
      </c>
    </row>
    <row r="5" spans="1:11" ht="22.5">
      <c r="A5" s="235"/>
      <c r="B5" s="187" t="s">
        <v>113</v>
      </c>
      <c r="C5" s="187" t="s">
        <v>129</v>
      </c>
      <c r="D5" s="188">
        <v>9945</v>
      </c>
      <c r="E5" s="188"/>
      <c r="F5" s="188">
        <v>9945</v>
      </c>
      <c r="G5" s="188">
        <v>0</v>
      </c>
      <c r="H5" s="188">
        <v>0</v>
      </c>
      <c r="I5" s="188">
        <v>0</v>
      </c>
      <c r="J5" s="188"/>
      <c r="K5" s="188"/>
    </row>
    <row r="6" spans="1:11" ht="22.5" collapsed="1">
      <c r="A6" s="235"/>
      <c r="B6" s="187" t="s">
        <v>261</v>
      </c>
      <c r="C6" s="187" t="s">
        <v>258</v>
      </c>
      <c r="D6" s="188">
        <v>19795</v>
      </c>
      <c r="E6" s="188"/>
      <c r="F6" s="188">
        <v>212</v>
      </c>
      <c r="G6" s="188">
        <v>0</v>
      </c>
      <c r="H6" s="188">
        <v>19583</v>
      </c>
      <c r="I6" s="188">
        <v>0</v>
      </c>
      <c r="J6" s="188"/>
      <c r="K6" s="188"/>
    </row>
    <row r="7" spans="1:11" ht="22.5">
      <c r="A7" s="235"/>
      <c r="B7" s="187" t="s">
        <v>394</v>
      </c>
      <c r="C7" s="187" t="s">
        <v>381</v>
      </c>
      <c r="D7" s="188">
        <v>13068</v>
      </c>
      <c r="E7" s="188"/>
      <c r="F7" s="188">
        <v>38</v>
      </c>
      <c r="G7" s="188">
        <v>0</v>
      </c>
      <c r="H7" s="188">
        <v>13030</v>
      </c>
      <c r="I7" s="188">
        <v>0</v>
      </c>
      <c r="J7" s="188"/>
      <c r="K7" s="188"/>
    </row>
    <row r="8" spans="1:11" ht="22.5">
      <c r="A8" s="235"/>
      <c r="B8" s="187" t="s">
        <v>394</v>
      </c>
      <c r="C8" s="187" t="s">
        <v>382</v>
      </c>
      <c r="D8" s="188">
        <v>23187</v>
      </c>
      <c r="E8" s="188"/>
      <c r="F8" s="188">
        <v>62</v>
      </c>
      <c r="G8" s="188">
        <v>0</v>
      </c>
      <c r="H8" s="188">
        <v>23125</v>
      </c>
      <c r="I8" s="188">
        <v>0</v>
      </c>
      <c r="J8" s="188"/>
      <c r="K8" s="188"/>
    </row>
    <row r="9" spans="1:11" collapsed="1">
      <c r="A9" s="235"/>
      <c r="B9" s="331" t="s">
        <v>114</v>
      </c>
      <c r="C9" s="331"/>
      <c r="D9" s="189">
        <v>65995</v>
      </c>
      <c r="E9" s="189">
        <v>0</v>
      </c>
      <c r="F9" s="189">
        <v>10257</v>
      </c>
      <c r="G9" s="189">
        <v>0</v>
      </c>
      <c r="H9" s="189">
        <v>55738</v>
      </c>
      <c r="I9" s="189">
        <v>0</v>
      </c>
      <c r="J9" s="189">
        <v>0</v>
      </c>
      <c r="K9" s="189">
        <v>0</v>
      </c>
    </row>
    <row r="10" spans="1:11">
      <c r="B10" s="332" t="s">
        <v>115</v>
      </c>
      <c r="C10" s="332"/>
      <c r="D10" s="188">
        <v>55738</v>
      </c>
      <c r="E10" s="324"/>
      <c r="F10" s="325"/>
      <c r="G10" s="325"/>
      <c r="H10" s="325"/>
      <c r="I10" s="325"/>
      <c r="J10" s="325"/>
      <c r="K10" s="326"/>
    </row>
    <row r="11" spans="1:11">
      <c r="B11" s="332" t="s">
        <v>116</v>
      </c>
      <c r="C11" s="332"/>
      <c r="D11" s="188">
        <v>10257</v>
      </c>
      <c r="E11" s="327"/>
      <c r="F11" s="328"/>
      <c r="G11" s="328"/>
      <c r="H11" s="328"/>
      <c r="I11" s="328"/>
      <c r="J11" s="328"/>
      <c r="K11" s="329"/>
    </row>
    <row r="13" spans="1:11">
      <c r="D13" s="190"/>
    </row>
    <row r="14" spans="1:11">
      <c r="D14" s="190"/>
    </row>
  </sheetData>
  <mergeCells count="6">
    <mergeCell ref="E3:K3"/>
    <mergeCell ref="E10:K11"/>
    <mergeCell ref="B3:D3"/>
    <mergeCell ref="B9:C9"/>
    <mergeCell ref="B10:C10"/>
    <mergeCell ref="B11:C11"/>
  </mergeCells>
  <phoneticPr fontId="19" type="noConversion"/>
  <pageMargins left="0.7" right="0.7" top="0.75" bottom="0.75" header="0.3" footer="0.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41" enableFormatConditionsCalculation="0">
    <tabColor theme="8" tint="0.39997558519241921"/>
  </sheetPr>
  <dimension ref="B1:M17"/>
  <sheetViews>
    <sheetView view="pageBreakPreview" zoomScaleNormal="100" workbookViewId="0">
      <selection activeCell="L12" sqref="L12"/>
    </sheetView>
  </sheetViews>
  <sheetFormatPr defaultColWidth="10.28515625" defaultRowHeight="11.25"/>
  <cols>
    <col min="1" max="1" width="10.28515625" style="186" customWidth="1"/>
    <col min="2" max="2" width="23.42578125" style="186" customWidth="1"/>
    <col min="3" max="4" width="17.42578125" style="186" customWidth="1"/>
    <col min="5" max="5" width="7.5703125" style="186" customWidth="1"/>
    <col min="6" max="6" width="10.42578125" style="186" customWidth="1"/>
    <col min="7" max="12" width="9.42578125" style="186" customWidth="1"/>
    <col min="13" max="13" width="7.140625" style="186" customWidth="1"/>
    <col min="14" max="16384" width="10.28515625" style="186"/>
  </cols>
  <sheetData>
    <row r="1" spans="2:13">
      <c r="F1" s="190"/>
    </row>
    <row r="3" spans="2:13" ht="18" customHeight="1">
      <c r="B3" s="336" t="s">
        <v>427</v>
      </c>
      <c r="C3" s="337"/>
      <c r="D3" s="337"/>
      <c r="E3" s="337"/>
      <c r="F3" s="338"/>
      <c r="G3" s="333" t="s">
        <v>110</v>
      </c>
      <c r="H3" s="334"/>
      <c r="I3" s="334"/>
      <c r="J3" s="334"/>
      <c r="K3" s="334"/>
      <c r="L3" s="335"/>
    </row>
    <row r="4" spans="2:13" s="192" customFormat="1" ht="42" customHeight="1">
      <c r="B4" s="191" t="s">
        <v>406</v>
      </c>
      <c r="C4" s="187" t="s">
        <v>407</v>
      </c>
      <c r="D4" s="193" t="s">
        <v>112</v>
      </c>
      <c r="E4" s="187" t="s">
        <v>358</v>
      </c>
      <c r="F4" s="193" t="s">
        <v>428</v>
      </c>
      <c r="G4" s="187" t="s">
        <v>199</v>
      </c>
      <c r="H4" s="187" t="s">
        <v>200</v>
      </c>
      <c r="I4" s="187" t="s">
        <v>201</v>
      </c>
      <c r="J4" s="187" t="s">
        <v>202</v>
      </c>
      <c r="K4" s="187" t="s">
        <v>203</v>
      </c>
      <c r="L4" s="187" t="s">
        <v>93</v>
      </c>
    </row>
    <row r="5" spans="2:13" s="194" customFormat="1">
      <c r="B5" s="241" t="s">
        <v>397</v>
      </c>
      <c r="C5" s="242" t="s">
        <v>282</v>
      </c>
      <c r="D5" s="242" t="s">
        <v>117</v>
      </c>
      <c r="E5" s="240">
        <v>15400</v>
      </c>
      <c r="F5" s="240">
        <v>11845</v>
      </c>
      <c r="G5" s="240">
        <v>1598</v>
      </c>
      <c r="H5" s="240">
        <v>10247</v>
      </c>
      <c r="I5" s="240">
        <v>0</v>
      </c>
      <c r="J5" s="240">
        <v>0</v>
      </c>
      <c r="K5" s="240">
        <v>0</v>
      </c>
      <c r="L5" s="240">
        <v>0</v>
      </c>
      <c r="M5" s="195"/>
    </row>
    <row r="6" spans="2:13" s="194" customFormat="1" collapsed="1">
      <c r="B6" s="241" t="s">
        <v>383</v>
      </c>
      <c r="C6" s="242" t="s">
        <v>395</v>
      </c>
      <c r="D6" s="242" t="s">
        <v>386</v>
      </c>
      <c r="E6" s="240">
        <v>23726</v>
      </c>
      <c r="F6" s="240">
        <v>22520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22520</v>
      </c>
      <c r="M6" s="195"/>
    </row>
    <row r="7" spans="2:13" s="194" customFormat="1">
      <c r="B7" s="241" t="s">
        <v>383</v>
      </c>
      <c r="C7" s="242" t="s">
        <v>388</v>
      </c>
      <c r="D7" s="242" t="s">
        <v>387</v>
      </c>
      <c r="E7" s="240">
        <v>4150</v>
      </c>
      <c r="F7" s="240">
        <v>778</v>
      </c>
      <c r="G7" s="240">
        <v>0</v>
      </c>
      <c r="H7" s="240">
        <v>778</v>
      </c>
      <c r="I7" s="240">
        <v>0</v>
      </c>
      <c r="J7" s="240">
        <v>0</v>
      </c>
      <c r="K7" s="240">
        <v>0</v>
      </c>
      <c r="L7" s="240">
        <v>0</v>
      </c>
      <c r="M7" s="195"/>
    </row>
    <row r="8" spans="2:13" s="194" customFormat="1">
      <c r="B8" s="241" t="s">
        <v>384</v>
      </c>
      <c r="C8" s="242" t="s">
        <v>396</v>
      </c>
      <c r="D8" s="242" t="s">
        <v>117</v>
      </c>
      <c r="E8" s="240">
        <v>78740</v>
      </c>
      <c r="F8" s="240">
        <v>33518</v>
      </c>
      <c r="G8" s="240">
        <v>0</v>
      </c>
      <c r="H8" s="243">
        <v>33518</v>
      </c>
      <c r="I8" s="240">
        <v>0</v>
      </c>
      <c r="J8" s="240">
        <v>0</v>
      </c>
      <c r="K8" s="240">
        <v>0</v>
      </c>
      <c r="L8" s="240">
        <v>0</v>
      </c>
      <c r="M8" s="195"/>
    </row>
    <row r="9" spans="2:13" s="196" customFormat="1">
      <c r="B9" s="241" t="s">
        <v>384</v>
      </c>
      <c r="C9" s="242" t="s">
        <v>396</v>
      </c>
      <c r="D9" s="242" t="s">
        <v>387</v>
      </c>
      <c r="E9" s="240">
        <v>4500</v>
      </c>
      <c r="F9" s="240">
        <v>400</v>
      </c>
      <c r="G9" s="240">
        <v>0</v>
      </c>
      <c r="H9" s="240">
        <v>400</v>
      </c>
      <c r="I9" s="240">
        <v>0</v>
      </c>
      <c r="J9" s="240">
        <v>0</v>
      </c>
      <c r="K9" s="240">
        <v>0</v>
      </c>
      <c r="L9" s="240">
        <v>0</v>
      </c>
      <c r="M9" s="195"/>
    </row>
    <row r="10" spans="2:13" s="194" customFormat="1" ht="45">
      <c r="B10" s="241" t="s">
        <v>403</v>
      </c>
      <c r="C10" s="242" t="s">
        <v>402</v>
      </c>
      <c r="D10" s="242" t="s">
        <v>405</v>
      </c>
      <c r="E10" s="240">
        <v>1500</v>
      </c>
      <c r="F10" s="240">
        <v>1534</v>
      </c>
      <c r="G10" s="240">
        <v>1534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195"/>
    </row>
    <row r="11" spans="2:13" s="194" customFormat="1" ht="45" collapsed="1">
      <c r="B11" s="241" t="s">
        <v>403</v>
      </c>
      <c r="C11" s="242" t="s">
        <v>402</v>
      </c>
      <c r="D11" s="242" t="s">
        <v>405</v>
      </c>
      <c r="E11" s="240">
        <v>1500</v>
      </c>
      <c r="F11" s="240">
        <v>1515</v>
      </c>
      <c r="G11" s="240">
        <v>0</v>
      </c>
      <c r="H11" s="240">
        <v>0</v>
      </c>
      <c r="I11" s="240">
        <v>0</v>
      </c>
      <c r="J11" s="240">
        <v>1515</v>
      </c>
      <c r="K11" s="240">
        <v>0</v>
      </c>
      <c r="L11" s="240">
        <v>0</v>
      </c>
      <c r="M11" s="195"/>
    </row>
    <row r="12" spans="2:13" s="194" customFormat="1">
      <c r="B12" s="244" t="s">
        <v>414</v>
      </c>
      <c r="C12" s="242" t="s">
        <v>388</v>
      </c>
      <c r="D12" s="242" t="s">
        <v>117</v>
      </c>
      <c r="E12" s="240">
        <v>30154</v>
      </c>
      <c r="F12" s="240">
        <v>10909</v>
      </c>
      <c r="G12" s="240">
        <v>0</v>
      </c>
      <c r="H12" s="240"/>
      <c r="I12" s="240">
        <v>0</v>
      </c>
      <c r="J12" s="240">
        <v>0</v>
      </c>
      <c r="K12" s="240">
        <v>0</v>
      </c>
      <c r="L12" s="240">
        <v>10909</v>
      </c>
      <c r="M12" s="195"/>
    </row>
    <row r="13" spans="2:13" s="194" customFormat="1">
      <c r="B13" s="244" t="s">
        <v>414</v>
      </c>
      <c r="C13" s="242" t="s">
        <v>388</v>
      </c>
      <c r="D13" s="242" t="s">
        <v>387</v>
      </c>
      <c r="E13" s="240">
        <v>1500</v>
      </c>
      <c r="F13" s="240">
        <v>253</v>
      </c>
      <c r="G13" s="240">
        <v>0</v>
      </c>
      <c r="H13" s="240">
        <v>253</v>
      </c>
      <c r="I13" s="240">
        <v>0</v>
      </c>
      <c r="J13" s="240">
        <v>0</v>
      </c>
      <c r="K13" s="240">
        <v>0</v>
      </c>
      <c r="L13" s="240">
        <v>0</v>
      </c>
      <c r="M13" s="195"/>
    </row>
    <row r="14" spans="2:13" s="194" customFormat="1" ht="4.5" customHeight="1">
      <c r="B14" s="345" t="s">
        <v>404</v>
      </c>
      <c r="C14" s="346"/>
      <c r="D14" s="346"/>
      <c r="E14" s="347"/>
      <c r="F14" s="197"/>
      <c r="G14" s="197"/>
      <c r="H14" s="197"/>
      <c r="I14" s="197"/>
      <c r="J14" s="197"/>
      <c r="K14" s="197"/>
      <c r="L14" s="197"/>
      <c r="M14" s="195"/>
    </row>
    <row r="15" spans="2:13" ht="11.25" customHeight="1">
      <c r="B15" s="339" t="s">
        <v>118</v>
      </c>
      <c r="C15" s="340"/>
      <c r="D15" s="340"/>
      <c r="E15" s="341"/>
      <c r="F15" s="189">
        <v>83272</v>
      </c>
      <c r="G15" s="189">
        <v>3132</v>
      </c>
      <c r="H15" s="189">
        <v>45196</v>
      </c>
      <c r="I15" s="189">
        <v>0</v>
      </c>
      <c r="J15" s="189">
        <v>1515</v>
      </c>
      <c r="K15" s="189">
        <v>0</v>
      </c>
      <c r="L15" s="189">
        <v>33429</v>
      </c>
      <c r="M15" s="195"/>
    </row>
    <row r="16" spans="2:13" ht="11.25" customHeight="1">
      <c r="B16" s="342" t="s">
        <v>119</v>
      </c>
      <c r="C16" s="343"/>
      <c r="D16" s="343"/>
      <c r="E16" s="344"/>
      <c r="F16" s="189">
        <v>83272</v>
      </c>
      <c r="G16" s="189">
        <v>3132</v>
      </c>
      <c r="H16" s="189">
        <v>45196</v>
      </c>
      <c r="I16" s="189">
        <v>0</v>
      </c>
      <c r="J16" s="189">
        <v>1515</v>
      </c>
      <c r="K16" s="189">
        <v>0</v>
      </c>
      <c r="L16" s="189">
        <v>33429</v>
      </c>
      <c r="M16" s="195"/>
    </row>
    <row r="17" spans="6:6">
      <c r="F17" s="190"/>
    </row>
  </sheetData>
  <mergeCells count="5">
    <mergeCell ref="G3:L3"/>
    <mergeCell ref="B3:F3"/>
    <mergeCell ref="B15:E15"/>
    <mergeCell ref="B16:E16"/>
    <mergeCell ref="B14:E14"/>
  </mergeCells>
  <phoneticPr fontId="19" type="noConversion"/>
  <pageMargins left="0.7" right="0.7" top="0.75" bottom="0.75" header="0.3" footer="0.3"/>
  <pageSetup paperSize="9" scale="5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1">
    <pageSetUpPr fitToPage="1"/>
  </sheetPr>
  <dimension ref="A1:L47"/>
  <sheetViews>
    <sheetView view="pageBreakPreview" zoomScaleNormal="100" workbookViewId="0">
      <selection activeCell="C36" sqref="C36"/>
    </sheetView>
  </sheetViews>
  <sheetFormatPr defaultRowHeight="12.75"/>
  <cols>
    <col min="1" max="1" width="4.140625" style="11" customWidth="1"/>
    <col min="2" max="2" width="59.42578125" style="63" customWidth="1"/>
    <col min="3" max="4" width="11.7109375" style="8" customWidth="1"/>
    <col min="5" max="5" width="4.28515625" style="11" customWidth="1"/>
    <col min="6" max="9" width="9.140625" style="9"/>
    <col min="10" max="10" width="9.140625" style="11"/>
    <col min="11" max="11" width="9.140625" style="9"/>
    <col min="12" max="12" width="9.7109375" style="9" bestFit="1" customWidth="1"/>
    <col min="13" max="16384" width="9.140625" style="9"/>
  </cols>
  <sheetData>
    <row r="1" spans="1:10" customFormat="1">
      <c r="A1" s="3"/>
      <c r="B1" s="64"/>
      <c r="C1" s="5"/>
      <c r="D1" s="5"/>
      <c r="E1" s="3"/>
      <c r="J1" s="3"/>
    </row>
    <row r="3" spans="1:10" ht="22.5" hidden="1" customHeight="1">
      <c r="B3" s="348" t="s">
        <v>271</v>
      </c>
      <c r="C3" s="31" t="e">
        <f>#REF!</f>
        <v>#REF!</v>
      </c>
      <c r="D3" s="31" t="e">
        <f>#REF!</f>
        <v>#REF!</v>
      </c>
    </row>
    <row r="4" spans="1:10" hidden="1">
      <c r="B4" s="349"/>
      <c r="C4" s="107" t="s">
        <v>152</v>
      </c>
      <c r="D4" s="107" t="s">
        <v>152</v>
      </c>
    </row>
    <row r="5" spans="1:10" ht="12.75" hidden="1" customHeight="1">
      <c r="B5" s="58" t="s">
        <v>33</v>
      </c>
      <c r="C5" s="37">
        <f>SUM(C6:C9)</f>
        <v>0</v>
      </c>
      <c r="D5" s="37">
        <f>SUM(D6:D9)</f>
        <v>25034</v>
      </c>
    </row>
    <row r="6" spans="1:10" ht="12.75" hidden="1" customHeight="1">
      <c r="B6" s="62" t="s">
        <v>50</v>
      </c>
      <c r="C6" s="41"/>
      <c r="D6" s="37">
        <v>250</v>
      </c>
    </row>
    <row r="7" spans="1:10" ht="12.75" hidden="1" customHeight="1">
      <c r="B7" s="62" t="s">
        <v>51</v>
      </c>
      <c r="C7" s="41"/>
      <c r="D7" s="37">
        <v>2048</v>
      </c>
    </row>
    <row r="8" spans="1:10" ht="12.75" hidden="1" customHeight="1">
      <c r="B8" s="62" t="s">
        <v>52</v>
      </c>
      <c r="C8" s="41"/>
      <c r="D8" s="37">
        <v>18433</v>
      </c>
    </row>
    <row r="9" spans="1:10" ht="12.75" hidden="1" customHeight="1">
      <c r="B9" s="62" t="s">
        <v>53</v>
      </c>
      <c r="C9" s="37"/>
      <c r="D9" s="37">
        <v>4303</v>
      </c>
    </row>
    <row r="10" spans="1:10" ht="12.75" hidden="1" customHeight="1">
      <c r="B10" s="58" t="s">
        <v>11</v>
      </c>
      <c r="C10" s="37">
        <v>0</v>
      </c>
      <c r="D10" s="37">
        <v>0</v>
      </c>
    </row>
    <row r="11" spans="1:10" hidden="1">
      <c r="B11" s="57" t="s">
        <v>54</v>
      </c>
      <c r="C11" s="39">
        <f>C5+C10</f>
        <v>0</v>
      </c>
      <c r="D11" s="39">
        <f>D5+D10</f>
        <v>25034</v>
      </c>
    </row>
    <row r="14" spans="1:10" ht="24" customHeight="1">
      <c r="B14" s="318" t="s">
        <v>266</v>
      </c>
      <c r="C14" s="31" t="e">
        <f>#REF!</f>
        <v>#REF!</v>
      </c>
      <c r="D14" s="31" t="e">
        <f>#REF!</f>
        <v>#REF!</v>
      </c>
    </row>
    <row r="15" spans="1:10" hidden="1">
      <c r="B15" s="319"/>
      <c r="C15" s="107" t="s">
        <v>152</v>
      </c>
      <c r="D15" s="107" t="s">
        <v>152</v>
      </c>
    </row>
    <row r="16" spans="1:10">
      <c r="B16" s="58" t="s">
        <v>55</v>
      </c>
      <c r="C16" s="37">
        <f>SUM(C17:C26)</f>
        <v>1773</v>
      </c>
      <c r="D16" s="37">
        <f>SUM(D17:D26)</f>
        <v>202</v>
      </c>
    </row>
    <row r="17" spans="2:4">
      <c r="B17" s="62" t="s">
        <v>56</v>
      </c>
      <c r="C17" s="37">
        <v>1534</v>
      </c>
      <c r="D17" s="37">
        <v>0</v>
      </c>
    </row>
    <row r="18" spans="2:4">
      <c r="B18" s="62" t="s">
        <v>157</v>
      </c>
      <c r="C18" s="37">
        <v>239</v>
      </c>
      <c r="D18" s="37">
        <v>202</v>
      </c>
    </row>
    <row r="19" spans="2:4" hidden="1">
      <c r="B19" s="62" t="s">
        <v>276</v>
      </c>
      <c r="C19" s="37">
        <v>0</v>
      </c>
      <c r="D19" s="37">
        <v>0</v>
      </c>
    </row>
    <row r="20" spans="2:4" hidden="1">
      <c r="B20" s="70" t="s">
        <v>273</v>
      </c>
      <c r="C20" s="37"/>
      <c r="D20" s="37"/>
    </row>
    <row r="21" spans="2:4" ht="12.75" hidden="1" customHeight="1">
      <c r="B21" s="70" t="s">
        <v>275</v>
      </c>
      <c r="C21" s="37"/>
      <c r="D21" s="37"/>
    </row>
    <row r="22" spans="2:4" ht="12.75" hidden="1" customHeight="1">
      <c r="B22" s="70" t="s">
        <v>265</v>
      </c>
      <c r="C22" s="37">
        <v>0</v>
      </c>
      <c r="D22" s="37">
        <v>0</v>
      </c>
    </row>
    <row r="23" spans="2:4" ht="12.75" hidden="1" customHeight="1">
      <c r="B23" s="70"/>
      <c r="C23" s="37"/>
      <c r="D23" s="37"/>
    </row>
    <row r="24" spans="2:4" ht="12.75" hidden="1" customHeight="1">
      <c r="B24" s="70"/>
      <c r="C24" s="37"/>
      <c r="D24" s="37"/>
    </row>
    <row r="25" spans="2:4" ht="12.75" hidden="1" customHeight="1">
      <c r="B25" s="70"/>
      <c r="C25" s="37"/>
      <c r="D25" s="37"/>
    </row>
    <row r="26" spans="2:4" ht="12.75" hidden="1" customHeight="1">
      <c r="B26" s="70"/>
      <c r="C26" s="37"/>
      <c r="D26" s="37"/>
    </row>
    <row r="27" spans="2:4" ht="12.75" customHeight="1">
      <c r="B27" s="58" t="s">
        <v>278</v>
      </c>
      <c r="C27" s="37">
        <f>SUM(C28:C43)-SUM(C34:C35)</f>
        <v>21288</v>
      </c>
      <c r="D27" s="37">
        <f>SUM(D28:D43)-SUM(D34:D35)</f>
        <v>37273</v>
      </c>
    </row>
    <row r="28" spans="2:4" ht="12.75" customHeight="1">
      <c r="B28" s="62" t="s">
        <v>56</v>
      </c>
      <c r="C28" s="37">
        <v>1598</v>
      </c>
      <c r="D28" s="37">
        <v>2592</v>
      </c>
    </row>
    <row r="29" spans="2:4" ht="12.75" customHeight="1">
      <c r="B29" s="62" t="s">
        <v>157</v>
      </c>
      <c r="C29" s="37">
        <v>19613</v>
      </c>
      <c r="D29" s="37">
        <v>18575</v>
      </c>
    </row>
    <row r="30" spans="2:4" ht="12.75" customHeight="1">
      <c r="B30" s="62" t="s">
        <v>276</v>
      </c>
      <c r="C30" s="37">
        <v>1751</v>
      </c>
      <c r="D30" s="37">
        <v>0</v>
      </c>
    </row>
    <row r="31" spans="2:4" ht="12.75" hidden="1" customHeight="1">
      <c r="B31" s="70" t="s">
        <v>273</v>
      </c>
      <c r="C31" s="37"/>
      <c r="D31" s="37"/>
    </row>
    <row r="32" spans="2:4" ht="12.75" hidden="1" customHeight="1">
      <c r="B32" s="70" t="s">
        <v>275</v>
      </c>
      <c r="C32" s="37"/>
      <c r="D32" s="37"/>
    </row>
    <row r="33" spans="2:12" ht="12.75" customHeight="1">
      <c r="B33" s="62" t="s">
        <v>16</v>
      </c>
      <c r="C33" s="37">
        <v>2261</v>
      </c>
      <c r="D33" s="37">
        <v>12749</v>
      </c>
    </row>
    <row r="34" spans="2:12" ht="12.75" hidden="1" customHeight="1">
      <c r="B34" s="87" t="s">
        <v>207</v>
      </c>
      <c r="C34" s="37">
        <v>0</v>
      </c>
      <c r="D34" s="37">
        <v>0</v>
      </c>
    </row>
    <row r="35" spans="2:12" ht="12.75" hidden="1" customHeight="1">
      <c r="B35" s="87" t="s">
        <v>208</v>
      </c>
      <c r="C35" s="37"/>
      <c r="D35" s="37"/>
    </row>
    <row r="36" spans="2:12" ht="12.75" customHeight="1">
      <c r="B36" s="62" t="s">
        <v>279</v>
      </c>
      <c r="C36" s="37">
        <v>192</v>
      </c>
      <c r="D36" s="37">
        <v>112</v>
      </c>
    </row>
    <row r="37" spans="2:12" ht="12.75" hidden="1" customHeight="1">
      <c r="B37" s="70" t="s">
        <v>277</v>
      </c>
      <c r="C37" s="37"/>
      <c r="D37" s="37"/>
    </row>
    <row r="38" spans="2:12" ht="12.75" hidden="1" customHeight="1">
      <c r="B38" s="70" t="s">
        <v>280</v>
      </c>
      <c r="C38" s="37"/>
      <c r="D38" s="37"/>
    </row>
    <row r="39" spans="2:12" ht="12.75" hidden="1" customHeight="1">
      <c r="B39" s="70" t="s">
        <v>280</v>
      </c>
      <c r="C39" s="37"/>
      <c r="D39" s="37"/>
    </row>
    <row r="40" spans="2:12" hidden="1">
      <c r="B40" s="70" t="s">
        <v>283</v>
      </c>
      <c r="C40" s="37"/>
      <c r="D40" s="37"/>
    </row>
    <row r="41" spans="2:12" ht="12.75" hidden="1" customHeight="1">
      <c r="B41" s="70" t="s">
        <v>274</v>
      </c>
      <c r="C41" s="37"/>
      <c r="D41" s="37"/>
      <c r="G41" s="231" t="s">
        <v>354</v>
      </c>
      <c r="H41" s="231" t="s">
        <v>355</v>
      </c>
      <c r="J41" s="104" t="s">
        <v>80</v>
      </c>
      <c r="K41" s="232" t="s">
        <v>372</v>
      </c>
      <c r="L41" s="232" t="s">
        <v>225</v>
      </c>
    </row>
    <row r="42" spans="2:12" ht="12.75" customHeight="1">
      <c r="B42" s="62" t="s">
        <v>210</v>
      </c>
      <c r="C42" s="37">
        <v>-4127</v>
      </c>
      <c r="D42" s="37">
        <f>25801-Pasywa!H25-Pasywa!H26</f>
        <v>3245</v>
      </c>
      <c r="G42" s="231">
        <f>Pasywa!G25</f>
        <v>10257</v>
      </c>
      <c r="H42" s="231">
        <f>Pasywa!G25</f>
        <v>10257</v>
      </c>
    </row>
    <row r="43" spans="2:12" ht="12.75" hidden="1" customHeight="1">
      <c r="B43" s="62"/>
      <c r="C43" s="37"/>
      <c r="D43" s="37"/>
    </row>
    <row r="44" spans="2:12" ht="12.75" customHeight="1">
      <c r="B44" s="57" t="s">
        <v>284</v>
      </c>
      <c r="C44" s="39">
        <f>C16+C27</f>
        <v>23061</v>
      </c>
      <c r="D44" s="39">
        <f>D16+D27</f>
        <v>37475</v>
      </c>
      <c r="G44" s="231" t="s">
        <v>354</v>
      </c>
      <c r="H44" s="231" t="s">
        <v>355</v>
      </c>
      <c r="J44" s="104" t="s">
        <v>80</v>
      </c>
      <c r="K44" s="232" t="s">
        <v>372</v>
      </c>
      <c r="L44" s="232"/>
    </row>
    <row r="45" spans="2:12">
      <c r="C45" s="47">
        <f>Pasywa!G21-Pasywa!G24-Pasywa!G25-Pasywa!G26-C44</f>
        <v>1877</v>
      </c>
      <c r="D45" s="47">
        <f>Pasywa!H21-Pasywa!H24-Pasywa!H25-Pasywa!H26-D44</f>
        <v>0</v>
      </c>
    </row>
    <row r="47" spans="2:12">
      <c r="D47" s="109"/>
    </row>
  </sheetData>
  <sheetProtection formatRows="0"/>
  <mergeCells count="2">
    <mergeCell ref="B3:B4"/>
    <mergeCell ref="B14:B15"/>
  </mergeCells>
  <phoneticPr fontId="7" type="noConversion"/>
  <pageMargins left="0.75" right="0.75" top="0.56999999999999995" bottom="1" header="0.5" footer="0.5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32" enableFormatConditionsCalculation="0">
    <tabColor indexed="44"/>
  </sheetPr>
  <dimension ref="B2:G27"/>
  <sheetViews>
    <sheetView view="pageBreakPreview" zoomScaleNormal="100" workbookViewId="0">
      <selection activeCell="C3" sqref="C3"/>
    </sheetView>
  </sheetViews>
  <sheetFormatPr defaultRowHeight="12.75" outlineLevelRow="1"/>
  <cols>
    <col min="2" max="2" width="59.42578125" customWidth="1"/>
    <col min="3" max="4" width="11.7109375" customWidth="1"/>
  </cols>
  <sheetData>
    <row r="2" spans="2:7" ht="33.75">
      <c r="B2" s="23" t="e">
        <f>CONCATENATE(#REF!," -",#REF!)</f>
        <v>#REF!</v>
      </c>
      <c r="C2" s="67" t="s">
        <v>346</v>
      </c>
      <c r="D2" s="67" t="s">
        <v>347</v>
      </c>
    </row>
    <row r="3" spans="2:7">
      <c r="B3" s="58" t="s">
        <v>335</v>
      </c>
      <c r="C3" s="245">
        <v>0</v>
      </c>
      <c r="D3" s="245">
        <v>0</v>
      </c>
      <c r="G3" t="b">
        <v>1</v>
      </c>
    </row>
    <row r="4" spans="2:7">
      <c r="B4" s="58" t="s">
        <v>336</v>
      </c>
      <c r="C4" s="245">
        <v>0</v>
      </c>
      <c r="D4" s="245">
        <v>0</v>
      </c>
      <c r="G4" t="b">
        <v>1</v>
      </c>
    </row>
    <row r="5" spans="2:7">
      <c r="B5" s="58" t="s">
        <v>337</v>
      </c>
      <c r="C5" s="245">
        <v>0</v>
      </c>
      <c r="D5" s="245">
        <v>1220</v>
      </c>
      <c r="G5" t="b">
        <v>1</v>
      </c>
    </row>
    <row r="6" spans="2:7">
      <c r="B6" s="58" t="s">
        <v>338</v>
      </c>
      <c r="C6" s="245">
        <v>0</v>
      </c>
      <c r="D6" s="245">
        <v>2628</v>
      </c>
      <c r="G6" t="b">
        <v>1</v>
      </c>
    </row>
    <row r="7" spans="2:7">
      <c r="B7" s="58" t="s">
        <v>339</v>
      </c>
      <c r="C7" s="245">
        <v>0</v>
      </c>
      <c r="D7" s="245">
        <v>3500</v>
      </c>
      <c r="G7" t="b">
        <v>1</v>
      </c>
    </row>
    <row r="8" spans="2:7">
      <c r="B8" s="58" t="s">
        <v>340</v>
      </c>
      <c r="C8" s="245">
        <v>0</v>
      </c>
      <c r="D8" s="245">
        <v>0</v>
      </c>
      <c r="G8" t="b">
        <v>1</v>
      </c>
    </row>
    <row r="9" spans="2:7">
      <c r="B9" s="58" t="s">
        <v>18</v>
      </c>
      <c r="C9" s="245">
        <v>0</v>
      </c>
      <c r="D9" s="245">
        <v>0</v>
      </c>
      <c r="G9" t="b">
        <v>1</v>
      </c>
    </row>
    <row r="10" spans="2:7">
      <c r="B10" s="58" t="s">
        <v>19</v>
      </c>
      <c r="C10" s="245">
        <v>0</v>
      </c>
      <c r="D10" s="245">
        <v>0</v>
      </c>
      <c r="G10" t="b">
        <v>1</v>
      </c>
    </row>
    <row r="11" spans="2:7">
      <c r="B11" s="58" t="s">
        <v>341</v>
      </c>
      <c r="C11" s="245">
        <v>0</v>
      </c>
      <c r="D11" s="245">
        <v>2</v>
      </c>
      <c r="G11" t="b">
        <v>1</v>
      </c>
    </row>
    <row r="12" spans="2:7">
      <c r="B12" s="58" t="s">
        <v>342</v>
      </c>
      <c r="C12" s="245">
        <v>0</v>
      </c>
      <c r="D12" s="245">
        <v>0</v>
      </c>
      <c r="G12" t="b">
        <v>1</v>
      </c>
    </row>
    <row r="13" spans="2:7" outlineLevel="1">
      <c r="B13" s="58" t="s">
        <v>343</v>
      </c>
      <c r="C13" s="245">
        <v>0</v>
      </c>
      <c r="D13" s="245">
        <v>246</v>
      </c>
      <c r="G13" t="b">
        <v>1</v>
      </c>
    </row>
    <row r="14" spans="2:7" outlineLevel="1">
      <c r="B14" s="58" t="s">
        <v>344</v>
      </c>
      <c r="C14" s="245">
        <v>0</v>
      </c>
      <c r="D14" s="245">
        <v>49</v>
      </c>
      <c r="G14" t="b">
        <v>1</v>
      </c>
    </row>
    <row r="15" spans="2:7" outlineLevel="1">
      <c r="B15" s="224" t="s">
        <v>20</v>
      </c>
      <c r="C15" s="245">
        <v>0</v>
      </c>
      <c r="D15" s="245">
        <v>758</v>
      </c>
      <c r="G15" t="b">
        <v>1</v>
      </c>
    </row>
    <row r="16" spans="2:7" outlineLevel="1">
      <c r="B16" s="224" t="s">
        <v>21</v>
      </c>
      <c r="C16" s="245">
        <v>0</v>
      </c>
      <c r="D16" s="245">
        <v>0</v>
      </c>
      <c r="G16" t="b">
        <v>1</v>
      </c>
    </row>
    <row r="17" spans="2:7" outlineLevel="1">
      <c r="B17" s="185" t="s">
        <v>291</v>
      </c>
      <c r="C17" s="245">
        <v>0</v>
      </c>
      <c r="D17" s="245">
        <v>-10</v>
      </c>
      <c r="G17" t="b">
        <v>0</v>
      </c>
    </row>
    <row r="18" spans="2:7" outlineLevel="1">
      <c r="B18" s="185" t="s">
        <v>290</v>
      </c>
      <c r="C18" s="245">
        <v>0</v>
      </c>
      <c r="D18" s="245">
        <v>0</v>
      </c>
      <c r="G18" t="b">
        <v>0</v>
      </c>
    </row>
    <row r="19" spans="2:7" outlineLevel="1">
      <c r="B19" s="185" t="s">
        <v>289</v>
      </c>
      <c r="C19" s="245">
        <v>0</v>
      </c>
      <c r="D19" s="245">
        <v>0</v>
      </c>
      <c r="G19" t="b">
        <v>0</v>
      </c>
    </row>
    <row r="20" spans="2:7" outlineLevel="1">
      <c r="B20" s="185" t="s">
        <v>288</v>
      </c>
      <c r="C20" s="245">
        <v>0</v>
      </c>
      <c r="D20" s="245">
        <v>0</v>
      </c>
      <c r="G20" t="b">
        <v>0</v>
      </c>
    </row>
    <row r="21" spans="2:7" outlineLevel="1">
      <c r="B21" s="185" t="s">
        <v>345</v>
      </c>
      <c r="C21" s="245">
        <v>0</v>
      </c>
      <c r="D21" s="245">
        <v>0</v>
      </c>
      <c r="G21" t="b">
        <v>0</v>
      </c>
    </row>
    <row r="25" spans="2:7">
      <c r="B25" t="s">
        <v>391</v>
      </c>
      <c r="C25" s="17">
        <f>C5+C6+C9+C17+C18-SUM(C5:C21)</f>
        <v>0</v>
      </c>
      <c r="D25" s="17">
        <f>D5+D6+D9+D11+D17+D18-SUM(D3:D21)</f>
        <v>-4553</v>
      </c>
    </row>
    <row r="26" spans="2:7">
      <c r="B26" t="s">
        <v>389</v>
      </c>
    </row>
    <row r="27" spans="2:7">
      <c r="B27" t="s">
        <v>390</v>
      </c>
    </row>
  </sheetData>
  <phoneticPr fontId="7" type="noConversion"/>
  <pageMargins left="0.75" right="0.75" top="1" bottom="1" header="0.5" footer="0.5"/>
  <pageSetup paperSize="9" scale="86" orientation="portrait" r:id="rId1"/>
  <headerFooter alignWithMargins="0"/>
  <ignoredErrors>
    <ignoredError sqref="C22:D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 enableFormatConditionsCalculation="0">
    <tabColor indexed="44"/>
    <pageSetUpPr fitToPage="1"/>
  </sheetPr>
  <dimension ref="B2:K280"/>
  <sheetViews>
    <sheetView view="pageBreakPreview" zoomScaleNormal="100" zoomScaleSheetLayoutView="100" workbookViewId="0">
      <selection activeCell="I18" sqref="I18"/>
    </sheetView>
  </sheetViews>
  <sheetFormatPr defaultRowHeight="12.75"/>
  <cols>
    <col min="1" max="1" width="3.28515625" style="3" customWidth="1"/>
    <col min="2" max="4" width="3.42578125" style="5" customWidth="1"/>
    <col min="5" max="5" width="42" style="5" customWidth="1"/>
    <col min="6" max="6" width="7.140625" style="5" customWidth="1"/>
    <col min="7" max="7" width="11.7109375" style="5" customWidth="1"/>
    <col min="8" max="8" width="10" style="5" hidden="1" customWidth="1"/>
    <col min="9" max="9" width="11.7109375" style="5" customWidth="1" collapsed="1"/>
    <col min="10" max="10" width="10" style="5" hidden="1" customWidth="1"/>
    <col min="11" max="11" width="3.85546875" style="3" customWidth="1" collapsed="1"/>
    <col min="12" max="16384" width="9.140625" style="3"/>
  </cols>
  <sheetData>
    <row r="2" spans="2:10">
      <c r="B2" s="256" t="s">
        <v>90</v>
      </c>
      <c r="C2" s="256"/>
      <c r="D2" s="256"/>
      <c r="E2" s="256"/>
      <c r="F2" s="256" t="s">
        <v>87</v>
      </c>
      <c r="G2" s="26" t="s">
        <v>209</v>
      </c>
      <c r="H2" s="26"/>
      <c r="I2" s="26" t="s">
        <v>351</v>
      </c>
      <c r="J2" s="26" t="s">
        <v>351</v>
      </c>
    </row>
    <row r="3" spans="2:10">
      <c r="B3" s="256"/>
      <c r="C3" s="256"/>
      <c r="D3" s="256"/>
      <c r="E3" s="256"/>
      <c r="F3" s="256"/>
      <c r="G3" s="29"/>
      <c r="H3" s="29"/>
      <c r="I3" s="233" t="s">
        <v>375</v>
      </c>
      <c r="J3" s="29" t="s">
        <v>152</v>
      </c>
    </row>
    <row r="4" spans="2:10" s="4" customFormat="1">
      <c r="B4" s="53" t="s">
        <v>77</v>
      </c>
      <c r="C4" s="53" t="s">
        <v>409</v>
      </c>
      <c r="D4" s="53"/>
      <c r="E4" s="53"/>
      <c r="F4" s="73"/>
      <c r="G4" s="56">
        <v>390982</v>
      </c>
      <c r="H4" s="56">
        <v>0</v>
      </c>
      <c r="I4" s="56">
        <v>330404</v>
      </c>
      <c r="J4" s="56">
        <v>176048</v>
      </c>
    </row>
    <row r="5" spans="2:10">
      <c r="B5" s="20"/>
      <c r="C5" s="21" t="s">
        <v>81</v>
      </c>
      <c r="D5" s="74" t="s">
        <v>88</v>
      </c>
      <c r="E5" s="22"/>
      <c r="F5" s="73">
        <v>1</v>
      </c>
      <c r="G5" s="30">
        <v>120</v>
      </c>
      <c r="H5" s="30"/>
      <c r="I5" s="30">
        <v>0</v>
      </c>
      <c r="J5" s="30">
        <v>0</v>
      </c>
    </row>
    <row r="6" spans="2:10">
      <c r="B6" s="20"/>
      <c r="C6" s="21" t="s">
        <v>82</v>
      </c>
      <c r="D6" s="74" t="s">
        <v>366</v>
      </c>
      <c r="E6" s="22"/>
      <c r="F6" s="73">
        <v>2</v>
      </c>
      <c r="G6" s="30">
        <v>292</v>
      </c>
      <c r="H6" s="30"/>
      <c r="I6" s="30">
        <v>294</v>
      </c>
      <c r="J6" s="30">
        <v>37</v>
      </c>
    </row>
    <row r="7" spans="2:10">
      <c r="B7" s="20"/>
      <c r="C7" s="21" t="s">
        <v>83</v>
      </c>
      <c r="D7" s="74" t="s">
        <v>89</v>
      </c>
      <c r="E7" s="22"/>
      <c r="F7" s="73">
        <v>3</v>
      </c>
      <c r="G7" s="30">
        <v>1493</v>
      </c>
      <c r="H7" s="30"/>
      <c r="I7" s="30">
        <v>232</v>
      </c>
      <c r="J7" s="30">
        <v>515</v>
      </c>
    </row>
    <row r="8" spans="2:10">
      <c r="B8" s="20"/>
      <c r="C8" s="21" t="s">
        <v>84</v>
      </c>
      <c r="D8" s="74" t="s">
        <v>61</v>
      </c>
      <c r="E8" s="22"/>
      <c r="F8" s="73">
        <v>4</v>
      </c>
      <c r="G8" s="30">
        <v>180841</v>
      </c>
      <c r="H8" s="30"/>
      <c r="I8" s="30">
        <v>121931</v>
      </c>
      <c r="J8" s="30">
        <v>29582</v>
      </c>
    </row>
    <row r="9" spans="2:10">
      <c r="B9" s="20"/>
      <c r="C9" s="21" t="s">
        <v>85</v>
      </c>
      <c r="D9" s="74" t="s">
        <v>62</v>
      </c>
      <c r="E9" s="22"/>
      <c r="F9" s="73">
        <v>5</v>
      </c>
      <c r="G9" s="30">
        <v>182010</v>
      </c>
      <c r="H9" s="30"/>
      <c r="I9" s="30">
        <v>182849</v>
      </c>
      <c r="J9" s="30"/>
    </row>
    <row r="10" spans="2:10" ht="22.5" customHeight="1">
      <c r="B10" s="20"/>
      <c r="C10" s="21" t="s">
        <v>86</v>
      </c>
      <c r="D10" s="254" t="s">
        <v>378</v>
      </c>
      <c r="E10" s="255"/>
      <c r="F10" s="73">
        <v>6</v>
      </c>
      <c r="G10" s="30">
        <v>16671</v>
      </c>
      <c r="H10" s="30"/>
      <c r="I10" s="30">
        <v>17027</v>
      </c>
      <c r="J10" s="30"/>
    </row>
    <row r="11" spans="2:10">
      <c r="B11" s="20"/>
      <c r="C11" s="21" t="s">
        <v>163</v>
      </c>
      <c r="D11" s="74" t="s">
        <v>322</v>
      </c>
      <c r="E11" s="22"/>
      <c r="F11" s="73">
        <v>7</v>
      </c>
      <c r="G11" s="30">
        <v>0</v>
      </c>
      <c r="H11" s="30"/>
      <c r="I11" s="30">
        <v>128</v>
      </c>
      <c r="J11" s="30">
        <v>144693</v>
      </c>
    </row>
    <row r="12" spans="2:10">
      <c r="B12" s="20"/>
      <c r="C12" s="21" t="s">
        <v>379</v>
      </c>
      <c r="D12" s="74" t="s">
        <v>95</v>
      </c>
      <c r="E12" s="22"/>
      <c r="F12" s="73">
        <v>8</v>
      </c>
      <c r="G12" s="30">
        <v>1567</v>
      </c>
      <c r="H12" s="30"/>
      <c r="I12" s="30">
        <v>1329</v>
      </c>
      <c r="J12" s="30">
        <v>1221</v>
      </c>
    </row>
    <row r="13" spans="2:10">
      <c r="B13" s="20"/>
      <c r="C13" s="21" t="s">
        <v>408</v>
      </c>
      <c r="D13" s="74" t="s">
        <v>243</v>
      </c>
      <c r="E13" s="22"/>
      <c r="F13" s="73">
        <v>9</v>
      </c>
      <c r="G13" s="30">
        <v>7988</v>
      </c>
      <c r="H13" s="30"/>
      <c r="I13" s="30">
        <v>6614</v>
      </c>
      <c r="J13" s="30">
        <v>0</v>
      </c>
    </row>
    <row r="14" spans="2:10" ht="7.5" customHeight="1">
      <c r="B14" s="75"/>
      <c r="C14" s="43"/>
      <c r="D14" s="43"/>
      <c r="E14" s="43"/>
      <c r="F14" s="43"/>
      <c r="G14" s="43"/>
      <c r="H14" s="43"/>
      <c r="I14" s="76"/>
      <c r="J14" s="76"/>
    </row>
    <row r="15" spans="2:10" s="4" customFormat="1">
      <c r="B15" s="53" t="s">
        <v>91</v>
      </c>
      <c r="C15" s="53" t="s">
        <v>356</v>
      </c>
      <c r="D15" s="53"/>
      <c r="E15" s="53"/>
      <c r="F15" s="73"/>
      <c r="G15" s="56">
        <v>158242</v>
      </c>
      <c r="H15" s="56">
        <v>0</v>
      </c>
      <c r="I15" s="56">
        <v>142271</v>
      </c>
      <c r="J15" s="56">
        <v>126415</v>
      </c>
    </row>
    <row r="16" spans="2:10">
      <c r="B16" s="20"/>
      <c r="C16" s="21" t="s">
        <v>81</v>
      </c>
      <c r="D16" s="74" t="s">
        <v>92</v>
      </c>
      <c r="E16" s="22"/>
      <c r="F16" s="73">
        <v>10</v>
      </c>
      <c r="G16" s="30">
        <v>101007</v>
      </c>
      <c r="H16" s="30"/>
      <c r="I16" s="30">
        <v>66405</v>
      </c>
      <c r="J16" s="30">
        <v>109791</v>
      </c>
    </row>
    <row r="17" spans="2:11">
      <c r="B17" s="20"/>
      <c r="C17" s="21" t="s">
        <v>82</v>
      </c>
      <c r="D17" s="74" t="s">
        <v>323</v>
      </c>
      <c r="E17" s="22"/>
      <c r="F17" s="73">
        <v>11</v>
      </c>
      <c r="G17" s="30">
        <v>0</v>
      </c>
      <c r="H17" s="30"/>
      <c r="I17" s="30">
        <v>2451</v>
      </c>
      <c r="J17" s="30">
        <v>0</v>
      </c>
    </row>
    <row r="18" spans="2:11" ht="22.5" customHeight="1">
      <c r="B18" s="20"/>
      <c r="C18" s="21" t="s">
        <v>83</v>
      </c>
      <c r="D18" s="254" t="s">
        <v>79</v>
      </c>
      <c r="E18" s="255"/>
      <c r="F18" s="73">
        <v>12</v>
      </c>
      <c r="G18" s="30">
        <v>22</v>
      </c>
      <c r="H18" s="30"/>
      <c r="I18" s="30">
        <v>28</v>
      </c>
      <c r="J18" s="30">
        <v>0</v>
      </c>
    </row>
    <row r="19" spans="2:11">
      <c r="B19" s="20"/>
      <c r="C19" s="77" t="s">
        <v>84</v>
      </c>
      <c r="D19" s="254" t="s">
        <v>184</v>
      </c>
      <c r="E19" s="255"/>
      <c r="F19" s="73">
        <v>13</v>
      </c>
      <c r="G19" s="30">
        <v>21544</v>
      </c>
      <c r="H19" s="30"/>
      <c r="I19" s="30">
        <v>21538</v>
      </c>
      <c r="J19" s="30">
        <v>4482</v>
      </c>
    </row>
    <row r="20" spans="2:11">
      <c r="B20" s="20"/>
      <c r="C20" s="77" t="s">
        <v>85</v>
      </c>
      <c r="D20" s="253" t="s">
        <v>107</v>
      </c>
      <c r="E20" s="253"/>
      <c r="F20" s="73">
        <v>14</v>
      </c>
      <c r="G20" s="30">
        <v>35171</v>
      </c>
      <c r="H20" s="30"/>
      <c r="I20" s="30">
        <v>51364</v>
      </c>
      <c r="J20" s="30">
        <v>11147</v>
      </c>
    </row>
    <row r="21" spans="2:11" ht="12.75" customHeight="1">
      <c r="B21" s="20"/>
      <c r="C21" s="77" t="s">
        <v>86</v>
      </c>
      <c r="D21" s="253" t="s">
        <v>240</v>
      </c>
      <c r="E21" s="253"/>
      <c r="F21" s="73">
        <v>15</v>
      </c>
      <c r="G21" s="30">
        <v>498</v>
      </c>
      <c r="H21" s="30"/>
      <c r="I21" s="30">
        <v>485</v>
      </c>
      <c r="J21" s="30">
        <v>995</v>
      </c>
    </row>
    <row r="22" spans="2:11" ht="7.5" customHeight="1">
      <c r="B22" s="75"/>
      <c r="C22" s="43"/>
      <c r="D22" s="43"/>
      <c r="E22" s="43"/>
      <c r="F22" s="43"/>
      <c r="G22" s="43"/>
      <c r="H22" s="43"/>
      <c r="I22" s="76"/>
      <c r="J22" s="76"/>
    </row>
    <row r="23" spans="2:11" s="4" customFormat="1">
      <c r="B23" s="72" t="s">
        <v>241</v>
      </c>
      <c r="C23" s="78"/>
      <c r="D23" s="72"/>
      <c r="E23" s="79"/>
      <c r="F23" s="73"/>
      <c r="G23" s="56">
        <v>549224</v>
      </c>
      <c r="H23" s="56">
        <v>0</v>
      </c>
      <c r="I23" s="56">
        <v>472675</v>
      </c>
      <c r="J23" s="56">
        <v>302463</v>
      </c>
    </row>
    <row r="24" spans="2:11">
      <c r="B24" s="8"/>
      <c r="C24" s="8"/>
      <c r="D24" s="7"/>
      <c r="E24" s="1"/>
      <c r="F24" s="8"/>
      <c r="G24" s="8"/>
      <c r="H24" s="8"/>
      <c r="I24" s="8"/>
      <c r="J24" s="8"/>
    </row>
    <row r="25" spans="2:11">
      <c r="B25" s="8"/>
      <c r="C25" s="8"/>
      <c r="D25" s="7"/>
      <c r="E25" s="1"/>
      <c r="F25" s="8"/>
      <c r="G25" s="47"/>
      <c r="H25" s="47"/>
      <c r="I25" s="109"/>
      <c r="J25" s="47">
        <v>0</v>
      </c>
    </row>
    <row r="26" spans="2:11">
      <c r="B26" s="8"/>
      <c r="C26" s="8"/>
      <c r="D26" s="7"/>
      <c r="E26" s="1"/>
      <c r="F26" s="8"/>
      <c r="G26" s="8"/>
      <c r="H26" s="8"/>
      <c r="I26" s="8"/>
      <c r="J26" s="8"/>
    </row>
    <row r="27" spans="2:11">
      <c r="B27" s="8"/>
      <c r="C27" s="8"/>
      <c r="D27" s="7"/>
      <c r="E27" s="1"/>
      <c r="F27" s="8"/>
      <c r="G27" s="8"/>
      <c r="H27" s="8"/>
      <c r="I27" s="8"/>
      <c r="J27" s="8"/>
      <c r="K27" s="8"/>
    </row>
    <row r="28" spans="2:11">
      <c r="B28" s="8"/>
      <c r="C28" s="8"/>
      <c r="D28" s="7"/>
      <c r="E28" s="1"/>
      <c r="F28" s="8"/>
      <c r="G28" s="8"/>
      <c r="H28" s="8"/>
      <c r="I28" s="8"/>
      <c r="J28" s="8"/>
      <c r="K28" s="8"/>
    </row>
    <row r="29" spans="2:11">
      <c r="B29" s="8"/>
      <c r="C29" s="8"/>
      <c r="D29" s="7"/>
      <c r="E29" s="1"/>
      <c r="F29" s="8"/>
      <c r="G29" s="47"/>
      <c r="H29" s="8"/>
      <c r="I29" s="8"/>
      <c r="J29" s="8"/>
      <c r="K29" s="8"/>
    </row>
    <row r="30" spans="2:11">
      <c r="B30" s="8"/>
      <c r="C30" s="8"/>
      <c r="D30" s="7"/>
      <c r="E30" s="1"/>
      <c r="F30" s="8"/>
      <c r="G30" s="8"/>
      <c r="H30" s="8"/>
      <c r="I30" s="8"/>
      <c r="J30" s="8"/>
      <c r="K30" s="8"/>
    </row>
    <row r="31" spans="2:11">
      <c r="B31" s="8"/>
      <c r="C31" s="8"/>
      <c r="D31" s="7"/>
      <c r="E31" s="1"/>
      <c r="F31" s="8"/>
      <c r="G31" s="8"/>
      <c r="H31" s="8"/>
      <c r="I31" s="8"/>
      <c r="J31" s="8"/>
      <c r="K31" s="8"/>
    </row>
    <row r="32" spans="2:11">
      <c r="B32" s="8"/>
      <c r="C32" s="8"/>
      <c r="D32" s="7"/>
      <c r="E32" s="1"/>
      <c r="F32" s="8"/>
      <c r="G32" s="8"/>
      <c r="H32" s="8"/>
      <c r="I32" s="8"/>
      <c r="J32" s="8"/>
    </row>
    <row r="33" spans="2:10">
      <c r="B33" s="8"/>
      <c r="C33" s="8"/>
      <c r="D33" s="7"/>
      <c r="E33" s="1"/>
      <c r="F33" s="8"/>
      <c r="G33" s="8"/>
      <c r="H33" s="8"/>
      <c r="I33" s="8"/>
      <c r="J33" s="8"/>
    </row>
    <row r="34" spans="2:10">
      <c r="B34" s="8"/>
      <c r="C34" s="8"/>
      <c r="D34" s="7"/>
      <c r="E34" s="1"/>
      <c r="F34" s="8"/>
      <c r="G34" s="8"/>
      <c r="H34" s="8"/>
      <c r="I34" s="8"/>
      <c r="J34" s="8"/>
    </row>
    <row r="35" spans="2:10">
      <c r="B35" s="8"/>
      <c r="C35" s="8"/>
      <c r="D35" s="7"/>
      <c r="E35" s="1"/>
      <c r="F35" s="8"/>
      <c r="G35" s="8"/>
      <c r="H35" s="8"/>
      <c r="I35" s="8"/>
      <c r="J35" s="8"/>
    </row>
    <row r="36" spans="2:10">
      <c r="B36" s="8"/>
      <c r="C36" s="8"/>
      <c r="D36" s="7"/>
      <c r="E36" s="1"/>
      <c r="F36" s="8"/>
      <c r="G36" s="8"/>
      <c r="H36" s="8"/>
      <c r="I36" s="8"/>
      <c r="J36" s="8"/>
    </row>
    <row r="37" spans="2:10">
      <c r="B37" s="8"/>
      <c r="C37" s="8"/>
      <c r="D37" s="7"/>
      <c r="E37" s="1"/>
      <c r="F37" s="8"/>
      <c r="G37" s="8"/>
      <c r="H37" s="8"/>
      <c r="I37" s="8"/>
      <c r="J37" s="8"/>
    </row>
    <row r="38" spans="2:10">
      <c r="B38" s="8"/>
      <c r="C38" s="8"/>
      <c r="D38" s="7"/>
      <c r="E38" s="1"/>
      <c r="F38" s="8"/>
      <c r="G38" s="8"/>
      <c r="H38" s="8"/>
      <c r="I38" s="8"/>
      <c r="J38" s="8"/>
    </row>
    <row r="39" spans="2:10">
      <c r="B39" s="8"/>
      <c r="C39" s="8"/>
      <c r="D39" s="7"/>
      <c r="E39" s="1"/>
      <c r="F39" s="8"/>
      <c r="G39" s="8"/>
      <c r="H39" s="8"/>
      <c r="I39" s="8"/>
      <c r="J39" s="8"/>
    </row>
    <row r="40" spans="2:10">
      <c r="B40" s="8"/>
      <c r="C40" s="8"/>
      <c r="D40" s="7"/>
      <c r="E40" s="1"/>
      <c r="F40" s="8"/>
      <c r="G40" s="8"/>
      <c r="H40" s="8"/>
      <c r="I40" s="8"/>
      <c r="J40" s="8"/>
    </row>
    <row r="41" spans="2:10">
      <c r="B41" s="8"/>
      <c r="C41" s="8"/>
      <c r="D41" s="7"/>
      <c r="E41" s="1"/>
      <c r="F41" s="8"/>
      <c r="G41" s="8"/>
      <c r="H41" s="8"/>
      <c r="I41" s="8"/>
      <c r="J41" s="8"/>
    </row>
    <row r="42" spans="2:10">
      <c r="B42" s="8"/>
      <c r="C42" s="8"/>
      <c r="D42" s="7"/>
      <c r="E42" s="1"/>
      <c r="F42" s="8"/>
      <c r="G42" s="8"/>
      <c r="H42" s="8"/>
      <c r="I42" s="8"/>
      <c r="J42" s="8"/>
    </row>
    <row r="43" spans="2:10">
      <c r="B43" s="8"/>
      <c r="C43" s="8"/>
      <c r="D43" s="7"/>
      <c r="E43" s="1"/>
      <c r="F43" s="8"/>
      <c r="G43" s="8"/>
      <c r="H43" s="8"/>
      <c r="I43" s="8"/>
      <c r="J43" s="8"/>
    </row>
    <row r="44" spans="2:10">
      <c r="B44" s="8"/>
      <c r="C44" s="8"/>
      <c r="D44" s="7"/>
      <c r="E44" s="1"/>
      <c r="F44" s="8"/>
      <c r="G44" s="8"/>
      <c r="H44" s="8"/>
      <c r="I44" s="8"/>
      <c r="J44" s="8"/>
    </row>
    <row r="45" spans="2:10">
      <c r="B45" s="8"/>
      <c r="C45" s="8"/>
      <c r="D45" s="7"/>
      <c r="E45" s="1"/>
      <c r="F45" s="8"/>
      <c r="G45" s="8"/>
      <c r="H45" s="8"/>
      <c r="I45" s="8"/>
      <c r="J45" s="8"/>
    </row>
    <row r="46" spans="2:10">
      <c r="B46" s="8"/>
      <c r="C46" s="8"/>
      <c r="D46" s="7"/>
      <c r="E46" s="1"/>
      <c r="F46" s="8"/>
      <c r="G46" s="8"/>
      <c r="H46" s="8"/>
      <c r="I46" s="8"/>
      <c r="J46" s="8"/>
    </row>
    <row r="47" spans="2:10">
      <c r="B47" s="8"/>
      <c r="C47" s="8"/>
      <c r="D47" s="7"/>
      <c r="E47" s="1"/>
      <c r="F47" s="8"/>
      <c r="G47" s="8"/>
      <c r="H47" s="8"/>
      <c r="I47" s="8"/>
      <c r="J47" s="8"/>
    </row>
    <row r="48" spans="2:10">
      <c r="B48" s="8"/>
      <c r="C48" s="8"/>
      <c r="D48" s="7"/>
      <c r="E48" s="1"/>
      <c r="F48" s="8"/>
      <c r="G48" s="8"/>
      <c r="H48" s="8"/>
      <c r="I48" s="8"/>
      <c r="J48" s="8"/>
    </row>
    <row r="49" spans="2:10">
      <c r="B49" s="8"/>
      <c r="C49" s="8"/>
      <c r="D49" s="7"/>
      <c r="E49" s="1"/>
      <c r="F49" s="8"/>
      <c r="G49" s="8"/>
      <c r="H49" s="8"/>
      <c r="I49" s="8"/>
      <c r="J49" s="8"/>
    </row>
    <row r="50" spans="2:10">
      <c r="B50" s="8"/>
      <c r="C50" s="8"/>
      <c r="D50" s="7"/>
      <c r="E50" s="1"/>
      <c r="F50" s="8"/>
      <c r="G50" s="8"/>
      <c r="H50" s="8"/>
      <c r="I50" s="8"/>
      <c r="J50" s="8"/>
    </row>
    <row r="51" spans="2:10">
      <c r="B51" s="8"/>
      <c r="C51" s="8"/>
      <c r="D51" s="7"/>
      <c r="E51" s="1"/>
      <c r="F51" s="8"/>
      <c r="G51" s="8"/>
      <c r="H51" s="8"/>
      <c r="I51" s="8"/>
      <c r="J51" s="8"/>
    </row>
    <row r="52" spans="2:10">
      <c r="B52" s="8"/>
      <c r="C52" s="8"/>
      <c r="D52" s="7"/>
      <c r="E52" s="1"/>
      <c r="F52" s="8"/>
      <c r="G52" s="8"/>
      <c r="H52" s="8"/>
      <c r="I52" s="8"/>
      <c r="J52" s="8"/>
    </row>
    <row r="53" spans="2:10">
      <c r="B53" s="8"/>
      <c r="C53" s="8"/>
      <c r="D53" s="7"/>
      <c r="E53" s="1"/>
      <c r="F53" s="8"/>
      <c r="G53" s="8"/>
      <c r="H53" s="8"/>
      <c r="I53" s="8"/>
      <c r="J53" s="8"/>
    </row>
    <row r="54" spans="2:10">
      <c r="B54" s="8"/>
      <c r="C54" s="8"/>
      <c r="D54" s="7"/>
      <c r="E54" s="1"/>
      <c r="F54" s="8"/>
      <c r="G54" s="8"/>
      <c r="H54" s="8"/>
      <c r="I54" s="8"/>
      <c r="J54" s="8"/>
    </row>
    <row r="55" spans="2:10">
      <c r="B55" s="8"/>
      <c r="C55" s="8"/>
      <c r="D55" s="7"/>
      <c r="E55" s="1"/>
      <c r="F55" s="8"/>
      <c r="G55" s="8"/>
      <c r="H55" s="8"/>
      <c r="I55" s="8"/>
      <c r="J55" s="8"/>
    </row>
    <row r="56" spans="2:10">
      <c r="B56" s="8"/>
      <c r="C56" s="8"/>
      <c r="D56" s="7"/>
      <c r="E56" s="1"/>
      <c r="F56" s="8"/>
      <c r="G56" s="8"/>
      <c r="H56" s="8"/>
      <c r="I56" s="8"/>
      <c r="J56" s="8"/>
    </row>
    <row r="57" spans="2:10">
      <c r="B57" s="8"/>
      <c r="C57" s="8"/>
      <c r="D57" s="7"/>
      <c r="E57" s="1"/>
      <c r="F57" s="8"/>
      <c r="G57" s="8"/>
      <c r="H57" s="8"/>
      <c r="I57" s="8"/>
      <c r="J57" s="8"/>
    </row>
    <row r="58" spans="2:10">
      <c r="B58" s="8"/>
      <c r="C58" s="8"/>
      <c r="D58" s="7"/>
      <c r="E58" s="1"/>
      <c r="F58" s="8"/>
      <c r="G58" s="8"/>
      <c r="H58" s="8"/>
      <c r="I58" s="8"/>
      <c r="J58" s="8"/>
    </row>
    <row r="59" spans="2:10">
      <c r="B59" s="8"/>
      <c r="C59" s="8"/>
      <c r="D59" s="7"/>
      <c r="E59" s="1"/>
      <c r="F59" s="8"/>
      <c r="G59" s="8"/>
      <c r="H59" s="8"/>
      <c r="I59" s="8"/>
      <c r="J59" s="8"/>
    </row>
    <row r="60" spans="2:10">
      <c r="B60" s="8"/>
      <c r="C60" s="8"/>
      <c r="D60" s="7"/>
      <c r="E60" s="1"/>
      <c r="F60" s="8"/>
      <c r="G60" s="8"/>
      <c r="H60" s="8"/>
      <c r="I60" s="8"/>
      <c r="J60" s="8"/>
    </row>
    <row r="61" spans="2:10">
      <c r="B61" s="8"/>
      <c r="C61" s="8"/>
      <c r="D61" s="7"/>
      <c r="E61" s="1"/>
      <c r="F61" s="8"/>
      <c r="G61" s="8"/>
      <c r="H61" s="8"/>
      <c r="I61" s="8"/>
      <c r="J61" s="8"/>
    </row>
    <row r="62" spans="2:10">
      <c r="B62" s="8"/>
      <c r="C62" s="8"/>
      <c r="D62" s="7"/>
      <c r="E62" s="1"/>
      <c r="F62" s="8"/>
      <c r="G62" s="8"/>
      <c r="H62" s="8"/>
      <c r="I62" s="8"/>
      <c r="J62" s="8"/>
    </row>
    <row r="63" spans="2:10">
      <c r="B63" s="8"/>
      <c r="C63" s="8"/>
      <c r="D63" s="7"/>
      <c r="E63" s="1"/>
      <c r="F63" s="8"/>
      <c r="G63" s="8"/>
      <c r="H63" s="8"/>
      <c r="I63" s="8"/>
      <c r="J63" s="8"/>
    </row>
    <row r="64" spans="2:10">
      <c r="B64" s="8"/>
      <c r="C64" s="8"/>
      <c r="D64" s="7"/>
      <c r="E64" s="1"/>
      <c r="F64" s="8"/>
      <c r="G64" s="8"/>
      <c r="H64" s="8"/>
      <c r="I64" s="8"/>
      <c r="J64" s="8"/>
    </row>
    <row r="65" spans="2:10">
      <c r="B65" s="8"/>
      <c r="C65" s="8"/>
      <c r="D65" s="7"/>
      <c r="E65" s="1"/>
      <c r="F65" s="8"/>
      <c r="G65" s="8"/>
      <c r="H65" s="8"/>
      <c r="I65" s="8"/>
      <c r="J65" s="8"/>
    </row>
    <row r="66" spans="2:10">
      <c r="B66" s="8"/>
      <c r="C66" s="8"/>
      <c r="D66" s="7"/>
      <c r="E66" s="1"/>
      <c r="F66" s="8"/>
      <c r="G66" s="8"/>
      <c r="H66" s="8"/>
      <c r="I66" s="8"/>
      <c r="J66" s="8"/>
    </row>
    <row r="67" spans="2:10">
      <c r="B67" s="8"/>
      <c r="C67" s="8"/>
      <c r="D67" s="7"/>
      <c r="E67" s="1"/>
      <c r="F67" s="8"/>
      <c r="G67" s="8"/>
      <c r="H67" s="8"/>
      <c r="I67" s="8"/>
      <c r="J67" s="8"/>
    </row>
    <row r="68" spans="2:10">
      <c r="B68" s="8"/>
      <c r="C68" s="8"/>
      <c r="D68" s="7"/>
      <c r="E68" s="1"/>
      <c r="F68" s="8"/>
      <c r="G68" s="8"/>
      <c r="H68" s="8"/>
      <c r="I68" s="8"/>
      <c r="J68" s="8"/>
    </row>
    <row r="69" spans="2:10">
      <c r="B69" s="8"/>
      <c r="C69" s="8"/>
      <c r="D69" s="7"/>
      <c r="E69" s="1"/>
      <c r="F69" s="8"/>
      <c r="G69" s="8"/>
      <c r="H69" s="8"/>
      <c r="I69" s="8"/>
      <c r="J69" s="8"/>
    </row>
    <row r="70" spans="2:10">
      <c r="B70" s="8"/>
      <c r="C70" s="8"/>
      <c r="D70" s="7"/>
      <c r="E70" s="1"/>
      <c r="F70" s="8"/>
      <c r="G70" s="8"/>
      <c r="H70" s="8"/>
      <c r="I70" s="8"/>
      <c r="J70" s="8"/>
    </row>
    <row r="71" spans="2:10">
      <c r="B71" s="8"/>
      <c r="C71" s="8"/>
      <c r="D71" s="7"/>
      <c r="E71" s="1"/>
      <c r="F71" s="8"/>
      <c r="G71" s="8"/>
      <c r="H71" s="8"/>
      <c r="I71" s="8"/>
      <c r="J71" s="8"/>
    </row>
    <row r="72" spans="2:10">
      <c r="B72" s="8"/>
      <c r="C72" s="8"/>
      <c r="D72" s="7"/>
      <c r="E72" s="1"/>
      <c r="F72" s="8"/>
      <c r="G72" s="8"/>
      <c r="H72" s="8"/>
      <c r="I72" s="8"/>
      <c r="J72" s="8"/>
    </row>
    <row r="73" spans="2:10">
      <c r="B73" s="8"/>
      <c r="C73" s="8"/>
      <c r="D73" s="7"/>
      <c r="E73" s="1"/>
      <c r="F73" s="8"/>
      <c r="G73" s="8"/>
      <c r="H73" s="8"/>
      <c r="I73" s="8"/>
      <c r="J73" s="8"/>
    </row>
    <row r="74" spans="2:10">
      <c r="B74" s="8"/>
      <c r="C74" s="8"/>
      <c r="D74" s="7"/>
      <c r="E74" s="1"/>
      <c r="F74" s="8"/>
      <c r="G74" s="8"/>
      <c r="H74" s="8"/>
      <c r="I74" s="8"/>
      <c r="J74" s="8"/>
    </row>
    <row r="75" spans="2:10">
      <c r="B75" s="8"/>
      <c r="C75" s="8"/>
      <c r="D75" s="7"/>
      <c r="E75" s="1"/>
      <c r="F75" s="8"/>
      <c r="G75" s="8"/>
      <c r="H75" s="8"/>
      <c r="I75" s="8"/>
      <c r="J75" s="8"/>
    </row>
    <row r="76" spans="2:10">
      <c r="B76" s="8"/>
      <c r="C76" s="8"/>
      <c r="D76" s="7"/>
      <c r="E76" s="1"/>
      <c r="F76" s="8"/>
      <c r="G76" s="8"/>
      <c r="H76" s="8"/>
      <c r="I76" s="8"/>
      <c r="J76" s="8"/>
    </row>
    <row r="77" spans="2:10">
      <c r="B77" s="8"/>
      <c r="C77" s="8"/>
      <c r="D77" s="7"/>
      <c r="E77" s="1"/>
      <c r="F77" s="8"/>
      <c r="G77" s="8"/>
      <c r="H77" s="8"/>
      <c r="I77" s="8"/>
      <c r="J77" s="8"/>
    </row>
    <row r="78" spans="2:10">
      <c r="B78" s="8"/>
      <c r="C78" s="8"/>
      <c r="D78" s="7"/>
      <c r="E78" s="1"/>
      <c r="F78" s="8"/>
      <c r="G78" s="8"/>
      <c r="H78" s="8"/>
      <c r="I78" s="8"/>
      <c r="J78" s="8"/>
    </row>
    <row r="79" spans="2:10">
      <c r="B79" s="8"/>
      <c r="C79" s="8"/>
      <c r="D79" s="7"/>
      <c r="E79" s="1"/>
      <c r="F79" s="8"/>
      <c r="G79" s="8"/>
      <c r="H79" s="8"/>
      <c r="I79" s="8"/>
      <c r="J79" s="8"/>
    </row>
    <row r="80" spans="2:10">
      <c r="B80" s="8"/>
      <c r="C80" s="8"/>
      <c r="D80" s="7"/>
      <c r="E80" s="1"/>
      <c r="F80" s="8"/>
      <c r="G80" s="8"/>
      <c r="H80" s="8"/>
      <c r="I80" s="8"/>
      <c r="J80" s="8"/>
    </row>
    <row r="81" spans="2:10">
      <c r="B81" s="8"/>
      <c r="C81" s="8"/>
      <c r="D81" s="7"/>
      <c r="E81" s="1"/>
      <c r="F81" s="8"/>
      <c r="G81" s="8"/>
      <c r="H81" s="8"/>
      <c r="I81" s="8"/>
      <c r="J81" s="8"/>
    </row>
    <row r="82" spans="2:10">
      <c r="B82" s="8"/>
      <c r="C82" s="8"/>
      <c r="D82" s="7"/>
      <c r="E82" s="1"/>
      <c r="F82" s="8"/>
      <c r="G82" s="8"/>
      <c r="H82" s="8"/>
      <c r="I82" s="8"/>
      <c r="J82" s="8"/>
    </row>
    <row r="83" spans="2:10">
      <c r="B83" s="8"/>
      <c r="C83" s="8"/>
      <c r="D83" s="7"/>
      <c r="E83" s="1"/>
      <c r="F83" s="8"/>
      <c r="G83" s="8"/>
      <c r="H83" s="8"/>
      <c r="I83" s="8"/>
      <c r="J83" s="8"/>
    </row>
    <row r="84" spans="2:10">
      <c r="B84" s="8"/>
      <c r="C84" s="8"/>
      <c r="D84" s="7"/>
      <c r="E84" s="1"/>
      <c r="F84" s="8"/>
      <c r="G84" s="8"/>
      <c r="H84" s="8"/>
      <c r="I84" s="8"/>
      <c r="J84" s="8"/>
    </row>
    <row r="85" spans="2:10">
      <c r="B85" s="8"/>
      <c r="C85" s="8"/>
      <c r="D85" s="7"/>
      <c r="E85" s="1"/>
      <c r="F85" s="8"/>
      <c r="G85" s="8"/>
      <c r="H85" s="8"/>
      <c r="I85" s="8"/>
      <c r="J85" s="8"/>
    </row>
    <row r="86" spans="2:10">
      <c r="B86" s="8"/>
      <c r="C86" s="8"/>
      <c r="D86" s="7"/>
      <c r="E86" s="1"/>
      <c r="F86" s="8"/>
      <c r="G86" s="8"/>
      <c r="H86" s="8"/>
      <c r="I86" s="8"/>
      <c r="J86" s="8"/>
    </row>
    <row r="87" spans="2:10">
      <c r="B87" s="8"/>
      <c r="C87" s="8"/>
      <c r="D87" s="7"/>
      <c r="E87" s="1"/>
      <c r="F87" s="8"/>
      <c r="G87" s="8"/>
      <c r="H87" s="8"/>
      <c r="I87" s="8"/>
      <c r="J87" s="8"/>
    </row>
    <row r="88" spans="2:10">
      <c r="B88" s="8"/>
      <c r="C88" s="8"/>
      <c r="D88" s="7"/>
      <c r="E88" s="1"/>
      <c r="F88" s="8"/>
      <c r="G88" s="8"/>
      <c r="H88" s="8"/>
      <c r="I88" s="8"/>
      <c r="J88" s="8"/>
    </row>
    <row r="89" spans="2:10">
      <c r="B89" s="8"/>
      <c r="C89" s="8"/>
      <c r="D89" s="7"/>
      <c r="E89" s="1"/>
      <c r="F89" s="8"/>
      <c r="G89" s="8"/>
      <c r="H89" s="8"/>
      <c r="I89" s="8"/>
      <c r="J89" s="8"/>
    </row>
    <row r="90" spans="2:10">
      <c r="B90" s="8"/>
      <c r="C90" s="8"/>
      <c r="D90" s="7"/>
      <c r="E90" s="1"/>
      <c r="F90" s="8"/>
      <c r="G90" s="8"/>
      <c r="H90" s="8"/>
      <c r="I90" s="8"/>
      <c r="J90" s="8"/>
    </row>
    <row r="91" spans="2:10">
      <c r="B91" s="8"/>
      <c r="C91" s="8"/>
      <c r="D91" s="7"/>
      <c r="E91" s="1"/>
      <c r="F91" s="8"/>
      <c r="G91" s="8"/>
      <c r="H91" s="8"/>
      <c r="I91" s="8"/>
      <c r="J91" s="8"/>
    </row>
    <row r="92" spans="2:10">
      <c r="B92" s="8"/>
      <c r="C92" s="8"/>
      <c r="D92" s="7"/>
      <c r="E92" s="1"/>
      <c r="F92" s="8"/>
      <c r="G92" s="8"/>
      <c r="H92" s="8"/>
      <c r="I92" s="8"/>
      <c r="J92" s="8"/>
    </row>
    <row r="93" spans="2:10">
      <c r="B93" s="8"/>
      <c r="C93" s="8"/>
      <c r="D93" s="7"/>
      <c r="E93" s="1"/>
      <c r="F93" s="8"/>
      <c r="G93" s="8"/>
      <c r="H93" s="8"/>
      <c r="I93" s="8"/>
      <c r="J93" s="8"/>
    </row>
    <row r="94" spans="2:10">
      <c r="B94" s="8"/>
      <c r="C94" s="8"/>
      <c r="D94" s="7"/>
      <c r="E94" s="1"/>
      <c r="F94" s="8"/>
      <c r="G94" s="8"/>
      <c r="H94" s="8"/>
      <c r="I94" s="8"/>
      <c r="J94" s="8"/>
    </row>
    <row r="95" spans="2:10">
      <c r="B95" s="8"/>
      <c r="C95" s="8"/>
      <c r="D95" s="7"/>
      <c r="E95" s="1"/>
      <c r="F95" s="8"/>
      <c r="G95" s="8"/>
      <c r="H95" s="8"/>
      <c r="I95" s="8"/>
      <c r="J95" s="8"/>
    </row>
    <row r="96" spans="2:10">
      <c r="B96" s="8"/>
      <c r="C96" s="8"/>
      <c r="D96" s="7"/>
      <c r="E96" s="1"/>
      <c r="F96" s="8"/>
      <c r="G96" s="8"/>
      <c r="H96" s="8"/>
      <c r="I96" s="8"/>
      <c r="J96" s="8"/>
    </row>
    <row r="97" spans="2:10">
      <c r="B97" s="8"/>
      <c r="C97" s="8"/>
      <c r="D97" s="7"/>
      <c r="E97" s="1"/>
      <c r="F97" s="8"/>
      <c r="G97" s="8"/>
      <c r="H97" s="8"/>
      <c r="I97" s="8"/>
      <c r="J97" s="8"/>
    </row>
    <row r="98" spans="2:10">
      <c r="B98" s="8"/>
      <c r="C98" s="8"/>
      <c r="D98" s="7"/>
      <c r="E98" s="1"/>
      <c r="F98" s="8"/>
      <c r="G98" s="8"/>
      <c r="H98" s="8"/>
      <c r="I98" s="8"/>
      <c r="J98" s="8"/>
    </row>
    <row r="99" spans="2:10">
      <c r="B99" s="8"/>
      <c r="C99" s="8"/>
      <c r="D99" s="7"/>
      <c r="E99" s="1"/>
      <c r="F99" s="8"/>
      <c r="G99" s="8"/>
      <c r="H99" s="8"/>
      <c r="I99" s="8"/>
      <c r="J99" s="8"/>
    </row>
    <row r="100" spans="2:10">
      <c r="B100" s="8"/>
      <c r="C100" s="8"/>
      <c r="D100" s="7"/>
      <c r="E100" s="1"/>
      <c r="F100" s="8"/>
      <c r="G100" s="8"/>
      <c r="H100" s="8"/>
      <c r="I100" s="8"/>
      <c r="J100" s="8"/>
    </row>
    <row r="101" spans="2:10">
      <c r="B101" s="8"/>
      <c r="C101" s="8"/>
      <c r="D101" s="7"/>
      <c r="E101" s="1"/>
      <c r="F101" s="8"/>
      <c r="G101" s="8"/>
      <c r="H101" s="8"/>
      <c r="I101" s="8"/>
      <c r="J101" s="8"/>
    </row>
    <row r="102" spans="2:10">
      <c r="B102" s="8"/>
      <c r="C102" s="8"/>
      <c r="D102" s="7"/>
      <c r="E102" s="1"/>
      <c r="F102" s="8"/>
      <c r="G102" s="8"/>
      <c r="H102" s="8"/>
      <c r="I102" s="8"/>
      <c r="J102" s="8"/>
    </row>
    <row r="103" spans="2:10">
      <c r="B103" s="8"/>
      <c r="C103" s="8"/>
      <c r="D103" s="7"/>
      <c r="E103" s="1"/>
      <c r="F103" s="8"/>
      <c r="G103" s="8"/>
      <c r="H103" s="8"/>
      <c r="I103" s="8"/>
      <c r="J103" s="8"/>
    </row>
    <row r="104" spans="2:10">
      <c r="B104" s="8"/>
      <c r="C104" s="8"/>
      <c r="D104" s="7"/>
      <c r="E104" s="1"/>
      <c r="F104" s="8"/>
      <c r="G104" s="8"/>
      <c r="H104" s="8"/>
      <c r="I104" s="8"/>
      <c r="J104" s="8"/>
    </row>
    <row r="105" spans="2:10">
      <c r="B105" s="8"/>
      <c r="C105" s="8"/>
      <c r="D105" s="7"/>
      <c r="E105" s="1"/>
      <c r="F105" s="8"/>
      <c r="G105" s="8"/>
      <c r="H105" s="8"/>
      <c r="I105" s="8"/>
      <c r="J105" s="8"/>
    </row>
    <row r="106" spans="2:10">
      <c r="B106" s="8"/>
      <c r="C106" s="8"/>
      <c r="D106" s="7"/>
      <c r="E106" s="1"/>
      <c r="F106" s="8"/>
      <c r="G106" s="8"/>
      <c r="H106" s="8"/>
      <c r="I106" s="8"/>
      <c r="J106" s="8"/>
    </row>
    <row r="107" spans="2:10">
      <c r="B107" s="8"/>
      <c r="C107" s="8"/>
      <c r="D107" s="7"/>
      <c r="E107" s="1"/>
      <c r="F107" s="8"/>
      <c r="G107" s="8"/>
      <c r="H107" s="8"/>
      <c r="I107" s="8"/>
      <c r="J107" s="8"/>
    </row>
    <row r="108" spans="2:10">
      <c r="B108" s="8"/>
      <c r="C108" s="8"/>
      <c r="D108" s="7"/>
      <c r="E108" s="1"/>
      <c r="F108" s="8"/>
      <c r="G108" s="8"/>
      <c r="H108" s="8"/>
      <c r="I108" s="8"/>
      <c r="J108" s="8"/>
    </row>
    <row r="109" spans="2:10">
      <c r="B109" s="8"/>
      <c r="C109" s="8"/>
      <c r="D109" s="7"/>
      <c r="E109" s="1"/>
      <c r="F109" s="8"/>
      <c r="G109" s="8"/>
      <c r="H109" s="8"/>
      <c r="I109" s="8"/>
      <c r="J109" s="8"/>
    </row>
    <row r="110" spans="2:10">
      <c r="B110" s="8"/>
      <c r="C110" s="8"/>
      <c r="D110" s="7"/>
      <c r="E110" s="1"/>
      <c r="F110" s="8"/>
      <c r="G110" s="8"/>
      <c r="H110" s="8"/>
      <c r="I110" s="8"/>
      <c r="J110" s="8"/>
    </row>
    <row r="111" spans="2:10">
      <c r="B111" s="8"/>
      <c r="C111" s="8"/>
      <c r="D111" s="7"/>
      <c r="E111" s="1"/>
      <c r="F111" s="8"/>
      <c r="G111" s="8"/>
      <c r="H111" s="8"/>
      <c r="I111" s="8"/>
      <c r="J111" s="8"/>
    </row>
    <row r="112" spans="2:10">
      <c r="B112" s="8"/>
      <c r="C112" s="8"/>
      <c r="D112" s="7"/>
      <c r="E112" s="1"/>
      <c r="F112" s="8"/>
      <c r="G112" s="8"/>
      <c r="H112" s="8"/>
      <c r="I112" s="8"/>
      <c r="J112" s="8"/>
    </row>
    <row r="113" spans="2:10">
      <c r="B113" s="8"/>
      <c r="C113" s="8"/>
      <c r="D113" s="7"/>
      <c r="E113" s="1"/>
      <c r="F113" s="8"/>
      <c r="G113" s="8"/>
      <c r="H113" s="8"/>
      <c r="I113" s="8"/>
      <c r="J113" s="8"/>
    </row>
    <row r="114" spans="2:10">
      <c r="B114" s="8"/>
      <c r="C114" s="8"/>
      <c r="D114" s="7"/>
      <c r="E114" s="1"/>
      <c r="F114" s="8"/>
      <c r="G114" s="8"/>
      <c r="H114" s="8"/>
      <c r="I114" s="8"/>
      <c r="J114" s="8"/>
    </row>
    <row r="115" spans="2:10">
      <c r="B115" s="8"/>
      <c r="C115" s="8"/>
      <c r="D115" s="7"/>
      <c r="E115" s="1"/>
      <c r="F115" s="8"/>
      <c r="G115" s="8"/>
      <c r="H115" s="8"/>
      <c r="I115" s="8"/>
      <c r="J115" s="8"/>
    </row>
    <row r="116" spans="2:10">
      <c r="B116" s="8"/>
      <c r="C116" s="8"/>
      <c r="D116" s="7"/>
      <c r="E116" s="1"/>
      <c r="F116" s="8"/>
      <c r="G116" s="8"/>
      <c r="H116" s="8"/>
      <c r="I116" s="8"/>
      <c r="J116" s="8"/>
    </row>
    <row r="117" spans="2:10">
      <c r="B117" s="8"/>
      <c r="C117" s="8"/>
      <c r="D117" s="7"/>
      <c r="E117" s="1"/>
      <c r="F117" s="8"/>
      <c r="G117" s="8"/>
      <c r="H117" s="8"/>
      <c r="I117" s="8"/>
      <c r="J117" s="8"/>
    </row>
    <row r="118" spans="2:10">
      <c r="B118" s="8"/>
      <c r="C118" s="8"/>
      <c r="D118" s="7"/>
      <c r="E118" s="1"/>
      <c r="F118" s="8"/>
      <c r="G118" s="8"/>
      <c r="H118" s="8"/>
      <c r="I118" s="8"/>
      <c r="J118" s="8"/>
    </row>
    <row r="119" spans="2:10">
      <c r="B119" s="8"/>
      <c r="C119" s="8"/>
      <c r="D119" s="7"/>
      <c r="E119" s="1"/>
      <c r="F119" s="8"/>
      <c r="G119" s="8"/>
      <c r="H119" s="8"/>
      <c r="I119" s="8"/>
      <c r="J119" s="8"/>
    </row>
    <row r="120" spans="2:10">
      <c r="B120" s="8"/>
      <c r="C120" s="8"/>
      <c r="D120" s="7"/>
      <c r="E120" s="1"/>
      <c r="F120" s="8"/>
      <c r="G120" s="8"/>
      <c r="H120" s="8"/>
      <c r="I120" s="8"/>
      <c r="J120" s="8"/>
    </row>
    <row r="121" spans="2:10">
      <c r="B121" s="8"/>
      <c r="C121" s="8"/>
      <c r="D121" s="7"/>
      <c r="E121" s="1"/>
      <c r="F121" s="8"/>
      <c r="G121" s="8"/>
      <c r="H121" s="8"/>
      <c r="I121" s="8"/>
      <c r="J121" s="8"/>
    </row>
    <row r="122" spans="2:10">
      <c r="B122" s="8"/>
      <c r="C122" s="8"/>
      <c r="D122" s="7"/>
      <c r="E122" s="1"/>
      <c r="F122" s="8"/>
      <c r="G122" s="8"/>
      <c r="H122" s="8"/>
      <c r="I122" s="8"/>
      <c r="J122" s="8"/>
    </row>
    <row r="123" spans="2:10">
      <c r="B123" s="8"/>
      <c r="C123" s="8"/>
      <c r="D123" s="7"/>
      <c r="E123" s="1"/>
      <c r="F123" s="8"/>
      <c r="G123" s="8"/>
      <c r="H123" s="8"/>
      <c r="I123" s="8"/>
      <c r="J123" s="8"/>
    </row>
    <row r="124" spans="2:10">
      <c r="B124" s="8"/>
      <c r="C124" s="8"/>
      <c r="D124" s="7"/>
      <c r="E124" s="1"/>
      <c r="F124" s="8"/>
      <c r="G124" s="8"/>
      <c r="H124" s="8"/>
      <c r="I124" s="8"/>
      <c r="J124" s="8"/>
    </row>
    <row r="125" spans="2:10">
      <c r="B125" s="8"/>
      <c r="C125" s="8"/>
      <c r="D125" s="7"/>
      <c r="E125" s="1"/>
      <c r="F125" s="8"/>
      <c r="G125" s="8"/>
      <c r="H125" s="8"/>
      <c r="I125" s="8"/>
      <c r="J125" s="8"/>
    </row>
    <row r="126" spans="2:10">
      <c r="B126" s="8"/>
      <c r="C126" s="8"/>
      <c r="D126" s="7"/>
      <c r="E126" s="1"/>
      <c r="F126" s="8"/>
      <c r="G126" s="8"/>
      <c r="H126" s="8"/>
      <c r="I126" s="8"/>
      <c r="J126" s="8"/>
    </row>
    <row r="127" spans="2:10">
      <c r="B127" s="8"/>
      <c r="C127" s="8"/>
      <c r="D127" s="7"/>
      <c r="E127" s="1"/>
      <c r="F127" s="8"/>
      <c r="G127" s="8"/>
      <c r="H127" s="8"/>
      <c r="I127" s="8"/>
      <c r="J127" s="8"/>
    </row>
    <row r="128" spans="2:10">
      <c r="B128" s="8"/>
      <c r="C128" s="8"/>
      <c r="D128" s="7"/>
      <c r="E128" s="1"/>
      <c r="F128" s="8"/>
      <c r="G128" s="8"/>
      <c r="H128" s="8"/>
      <c r="I128" s="8"/>
      <c r="J128" s="8"/>
    </row>
    <row r="129" spans="2:10">
      <c r="B129" s="8"/>
      <c r="C129" s="8"/>
      <c r="D129" s="7"/>
      <c r="E129" s="1"/>
      <c r="F129" s="8"/>
      <c r="G129" s="8"/>
      <c r="H129" s="8"/>
      <c r="I129" s="8"/>
      <c r="J129" s="8"/>
    </row>
    <row r="130" spans="2:10">
      <c r="B130" s="8"/>
      <c r="C130" s="8"/>
      <c r="D130" s="7"/>
      <c r="E130" s="1"/>
      <c r="F130" s="8"/>
      <c r="G130" s="8"/>
      <c r="H130" s="8"/>
      <c r="I130" s="8"/>
      <c r="J130" s="8"/>
    </row>
    <row r="131" spans="2:10">
      <c r="B131" s="8"/>
      <c r="C131" s="8"/>
      <c r="D131" s="7"/>
      <c r="E131" s="1"/>
      <c r="F131" s="8"/>
      <c r="G131" s="8"/>
      <c r="H131" s="8"/>
      <c r="I131" s="8"/>
      <c r="J131" s="8"/>
    </row>
    <row r="132" spans="2:10">
      <c r="B132" s="8"/>
      <c r="C132" s="8"/>
      <c r="D132" s="7"/>
      <c r="E132" s="1"/>
      <c r="F132" s="8"/>
      <c r="G132" s="8"/>
      <c r="H132" s="8"/>
      <c r="I132" s="8"/>
      <c r="J132" s="8"/>
    </row>
    <row r="133" spans="2:10">
      <c r="B133" s="8"/>
      <c r="C133" s="8"/>
      <c r="D133" s="7"/>
      <c r="E133" s="1"/>
      <c r="F133" s="8"/>
      <c r="G133" s="8"/>
      <c r="H133" s="8"/>
      <c r="I133" s="8"/>
      <c r="J133" s="8"/>
    </row>
    <row r="134" spans="2:10">
      <c r="B134" s="8"/>
      <c r="C134" s="8"/>
      <c r="D134" s="7"/>
      <c r="E134" s="1"/>
      <c r="F134" s="8"/>
      <c r="G134" s="8"/>
      <c r="H134" s="8"/>
      <c r="I134" s="8"/>
      <c r="J134" s="8"/>
    </row>
    <row r="135" spans="2:10">
      <c r="B135" s="8"/>
      <c r="C135" s="8"/>
      <c r="D135" s="7"/>
      <c r="E135" s="1"/>
      <c r="F135" s="8"/>
      <c r="G135" s="8"/>
      <c r="H135" s="8"/>
      <c r="I135" s="8"/>
      <c r="J135" s="8"/>
    </row>
    <row r="136" spans="2:10">
      <c r="B136" s="8"/>
      <c r="C136" s="8"/>
      <c r="D136" s="7"/>
      <c r="E136" s="1"/>
      <c r="F136" s="8"/>
      <c r="G136" s="8"/>
      <c r="H136" s="8"/>
      <c r="I136" s="8"/>
      <c r="J136" s="8"/>
    </row>
    <row r="137" spans="2:10">
      <c r="B137" s="8"/>
      <c r="C137" s="8"/>
      <c r="D137" s="7"/>
      <c r="E137" s="1"/>
      <c r="F137" s="8"/>
      <c r="G137" s="8"/>
      <c r="H137" s="8"/>
      <c r="I137" s="8"/>
      <c r="J137" s="8"/>
    </row>
    <row r="138" spans="2:10">
      <c r="B138" s="8"/>
      <c r="C138" s="8"/>
      <c r="D138" s="7"/>
      <c r="E138" s="1"/>
      <c r="F138" s="8"/>
      <c r="G138" s="8"/>
      <c r="H138" s="8"/>
      <c r="I138" s="8"/>
      <c r="J138" s="8"/>
    </row>
    <row r="139" spans="2:10">
      <c r="B139" s="8"/>
      <c r="C139" s="8"/>
      <c r="D139" s="7"/>
      <c r="E139" s="1"/>
      <c r="F139" s="8"/>
      <c r="G139" s="8"/>
      <c r="H139" s="8"/>
      <c r="I139" s="8"/>
      <c r="J139" s="8"/>
    </row>
    <row r="140" spans="2:10">
      <c r="B140" s="8"/>
      <c r="C140" s="8"/>
      <c r="D140" s="7"/>
      <c r="E140" s="1"/>
      <c r="F140" s="8"/>
      <c r="G140" s="8"/>
      <c r="H140" s="8"/>
      <c r="I140" s="8"/>
      <c r="J140" s="8"/>
    </row>
    <row r="141" spans="2:10">
      <c r="B141" s="8"/>
      <c r="C141" s="8"/>
      <c r="D141" s="7"/>
      <c r="E141" s="1"/>
      <c r="F141" s="8"/>
      <c r="G141" s="8"/>
      <c r="H141" s="8"/>
      <c r="I141" s="8"/>
      <c r="J141" s="8"/>
    </row>
    <row r="142" spans="2:10">
      <c r="B142" s="8"/>
      <c r="C142" s="8"/>
      <c r="D142" s="7"/>
      <c r="E142" s="1"/>
      <c r="F142" s="8"/>
      <c r="G142" s="8"/>
      <c r="H142" s="8"/>
      <c r="I142" s="8"/>
      <c r="J142" s="8"/>
    </row>
    <row r="143" spans="2:10">
      <c r="B143" s="8"/>
      <c r="C143" s="8"/>
      <c r="D143" s="7"/>
      <c r="E143" s="1"/>
      <c r="F143" s="8"/>
      <c r="G143" s="8"/>
      <c r="H143" s="8"/>
      <c r="I143" s="8"/>
      <c r="J143" s="8"/>
    </row>
    <row r="144" spans="2:10">
      <c r="B144" s="8"/>
      <c r="C144" s="8"/>
      <c r="D144" s="7"/>
      <c r="E144" s="1"/>
      <c r="F144" s="8"/>
      <c r="G144" s="8"/>
      <c r="H144" s="8"/>
      <c r="I144" s="8"/>
      <c r="J144" s="8"/>
    </row>
    <row r="145" spans="2:10">
      <c r="B145" s="8"/>
      <c r="C145" s="8"/>
      <c r="D145" s="7"/>
      <c r="E145" s="1"/>
      <c r="F145" s="8"/>
      <c r="G145" s="8"/>
      <c r="H145" s="8"/>
      <c r="I145" s="8"/>
      <c r="J145" s="8"/>
    </row>
    <row r="146" spans="2:10">
      <c r="B146" s="8"/>
      <c r="C146" s="8"/>
      <c r="D146" s="7"/>
      <c r="E146" s="1"/>
      <c r="F146" s="8"/>
      <c r="G146" s="8"/>
      <c r="H146" s="8"/>
      <c r="I146" s="8"/>
      <c r="J146" s="8"/>
    </row>
    <row r="147" spans="2:10">
      <c r="B147" s="8"/>
      <c r="C147" s="8"/>
      <c r="D147" s="7"/>
      <c r="E147" s="1"/>
      <c r="F147" s="8"/>
      <c r="G147" s="8"/>
      <c r="H147" s="8"/>
      <c r="I147" s="8"/>
      <c r="J147" s="8"/>
    </row>
    <row r="148" spans="2:10">
      <c r="B148" s="8"/>
      <c r="C148" s="8"/>
      <c r="D148" s="7"/>
      <c r="E148" s="1"/>
      <c r="F148" s="8"/>
      <c r="G148" s="8"/>
      <c r="H148" s="8"/>
      <c r="I148" s="8"/>
      <c r="J148" s="8"/>
    </row>
    <row r="149" spans="2:10">
      <c r="B149" s="8"/>
      <c r="C149" s="8"/>
      <c r="D149" s="7"/>
      <c r="E149" s="1"/>
      <c r="F149" s="8"/>
      <c r="G149" s="8"/>
      <c r="H149" s="8"/>
      <c r="I149" s="8"/>
      <c r="J149" s="8"/>
    </row>
    <row r="150" spans="2:10">
      <c r="B150" s="8"/>
      <c r="C150" s="8"/>
      <c r="D150" s="7"/>
      <c r="E150" s="1"/>
      <c r="F150" s="8"/>
      <c r="G150" s="8"/>
      <c r="H150" s="8"/>
      <c r="I150" s="8"/>
      <c r="J150" s="8"/>
    </row>
    <row r="151" spans="2:10">
      <c r="B151" s="8"/>
      <c r="C151" s="8"/>
      <c r="D151" s="7"/>
      <c r="E151" s="1"/>
      <c r="F151" s="8"/>
      <c r="G151" s="8"/>
      <c r="H151" s="8"/>
      <c r="I151" s="8"/>
      <c r="J151" s="8"/>
    </row>
    <row r="152" spans="2:10">
      <c r="B152" s="8"/>
      <c r="C152" s="8"/>
      <c r="D152" s="7"/>
      <c r="E152" s="1"/>
      <c r="F152" s="8"/>
      <c r="G152" s="8"/>
      <c r="H152" s="8"/>
      <c r="I152" s="8"/>
      <c r="J152" s="8"/>
    </row>
    <row r="153" spans="2:10">
      <c r="B153" s="8"/>
      <c r="C153" s="8"/>
      <c r="D153" s="7"/>
      <c r="E153" s="1"/>
      <c r="F153" s="8"/>
      <c r="G153" s="8"/>
      <c r="H153" s="8"/>
      <c r="I153" s="8"/>
      <c r="J153" s="8"/>
    </row>
    <row r="154" spans="2:10">
      <c r="B154" s="8"/>
      <c r="C154" s="8"/>
      <c r="D154" s="7"/>
      <c r="E154" s="1"/>
      <c r="F154" s="8"/>
      <c r="G154" s="8"/>
      <c r="H154" s="8"/>
      <c r="I154" s="8"/>
      <c r="J154" s="8"/>
    </row>
    <row r="155" spans="2:10">
      <c r="B155" s="8"/>
      <c r="C155" s="8"/>
      <c r="D155" s="7"/>
      <c r="E155" s="1"/>
      <c r="F155" s="8"/>
      <c r="G155" s="8"/>
      <c r="H155" s="8"/>
      <c r="I155" s="8"/>
      <c r="J155" s="8"/>
    </row>
    <row r="156" spans="2:10">
      <c r="B156" s="8"/>
      <c r="C156" s="8"/>
      <c r="D156" s="7"/>
      <c r="E156" s="1"/>
      <c r="F156" s="8"/>
      <c r="G156" s="8"/>
      <c r="H156" s="8"/>
      <c r="I156" s="8"/>
      <c r="J156" s="8"/>
    </row>
    <row r="157" spans="2:10">
      <c r="B157" s="8"/>
      <c r="C157" s="8"/>
      <c r="D157" s="7"/>
      <c r="E157" s="1"/>
      <c r="F157" s="8"/>
      <c r="G157" s="8"/>
      <c r="H157" s="8"/>
      <c r="I157" s="8"/>
      <c r="J157" s="8"/>
    </row>
    <row r="158" spans="2:10">
      <c r="B158" s="8"/>
      <c r="C158" s="8"/>
      <c r="D158" s="7"/>
      <c r="E158" s="1"/>
      <c r="F158" s="8"/>
      <c r="G158" s="8"/>
      <c r="H158" s="8"/>
      <c r="I158" s="8"/>
      <c r="J158" s="8"/>
    </row>
    <row r="159" spans="2:10">
      <c r="B159" s="8"/>
      <c r="C159" s="8"/>
      <c r="D159" s="7"/>
      <c r="E159" s="1"/>
      <c r="F159" s="8"/>
      <c r="G159" s="8"/>
      <c r="H159" s="8"/>
      <c r="I159" s="8"/>
      <c r="J159" s="8"/>
    </row>
    <row r="160" spans="2:10">
      <c r="B160" s="8"/>
      <c r="C160" s="8"/>
      <c r="D160" s="7"/>
      <c r="E160" s="1"/>
      <c r="F160" s="8"/>
      <c r="G160" s="8"/>
      <c r="H160" s="8"/>
      <c r="I160" s="8"/>
      <c r="J160" s="8"/>
    </row>
    <row r="161" spans="2:10">
      <c r="B161" s="8"/>
      <c r="C161" s="8"/>
      <c r="D161" s="7"/>
      <c r="E161" s="1"/>
      <c r="F161" s="8"/>
      <c r="G161" s="8"/>
      <c r="H161" s="8"/>
      <c r="I161" s="8"/>
      <c r="J161" s="8"/>
    </row>
    <row r="162" spans="2:10">
      <c r="B162" s="8"/>
      <c r="C162" s="8"/>
      <c r="D162" s="7"/>
      <c r="E162" s="1"/>
      <c r="F162" s="8"/>
      <c r="G162" s="8"/>
      <c r="H162" s="8"/>
      <c r="I162" s="8"/>
      <c r="J162" s="8"/>
    </row>
    <row r="163" spans="2:10">
      <c r="B163" s="8"/>
      <c r="C163" s="8"/>
      <c r="D163" s="7"/>
      <c r="E163" s="1"/>
      <c r="F163" s="8"/>
      <c r="G163" s="8"/>
      <c r="H163" s="8"/>
      <c r="I163" s="8"/>
      <c r="J163" s="8"/>
    </row>
    <row r="164" spans="2:10">
      <c r="B164" s="8"/>
      <c r="C164" s="8"/>
      <c r="D164" s="7"/>
      <c r="E164" s="1"/>
      <c r="F164" s="8"/>
      <c r="G164" s="8"/>
      <c r="H164" s="8"/>
      <c r="I164" s="8"/>
      <c r="J164" s="8"/>
    </row>
    <row r="165" spans="2:10">
      <c r="B165" s="8"/>
      <c r="C165" s="8"/>
      <c r="D165" s="7"/>
      <c r="E165" s="1"/>
      <c r="F165" s="8"/>
      <c r="G165" s="8"/>
      <c r="H165" s="8"/>
      <c r="I165" s="8"/>
      <c r="J165" s="8"/>
    </row>
    <row r="166" spans="2:10">
      <c r="B166" s="8"/>
      <c r="C166" s="8"/>
      <c r="D166" s="7"/>
      <c r="E166" s="1"/>
      <c r="F166" s="8"/>
      <c r="G166" s="8"/>
      <c r="H166" s="8"/>
      <c r="I166" s="8"/>
      <c r="J166" s="8"/>
    </row>
    <row r="167" spans="2:10">
      <c r="B167" s="8"/>
      <c r="C167" s="8"/>
      <c r="D167" s="7"/>
      <c r="E167" s="1"/>
      <c r="F167" s="8"/>
      <c r="G167" s="8"/>
      <c r="H167" s="8"/>
      <c r="I167" s="8"/>
      <c r="J167" s="8"/>
    </row>
    <row r="168" spans="2:10">
      <c r="B168" s="8"/>
      <c r="C168" s="8"/>
      <c r="D168" s="7"/>
      <c r="E168" s="1"/>
      <c r="F168" s="8"/>
      <c r="G168" s="8"/>
      <c r="H168" s="8"/>
      <c r="I168" s="8"/>
      <c r="J168" s="8"/>
    </row>
    <row r="169" spans="2:10">
      <c r="B169" s="8"/>
      <c r="C169" s="8"/>
      <c r="D169" s="8"/>
      <c r="E169" s="8"/>
      <c r="F169" s="8"/>
      <c r="G169" s="8"/>
      <c r="H169" s="8"/>
      <c r="I169" s="8"/>
      <c r="J169" s="8"/>
    </row>
    <row r="170" spans="2:10">
      <c r="B170" s="8"/>
      <c r="C170" s="8"/>
      <c r="D170" s="8"/>
      <c r="E170" s="8"/>
      <c r="F170" s="8"/>
      <c r="G170" s="8"/>
      <c r="H170" s="8"/>
      <c r="I170" s="8"/>
      <c r="J170" s="8"/>
    </row>
    <row r="171" spans="2:10">
      <c r="B171" s="8"/>
      <c r="C171" s="8"/>
      <c r="D171" s="8"/>
      <c r="E171" s="8"/>
      <c r="F171" s="8"/>
      <c r="G171" s="8"/>
      <c r="H171" s="8"/>
      <c r="I171" s="8"/>
      <c r="J171" s="8"/>
    </row>
    <row r="172" spans="2:10">
      <c r="B172" s="8"/>
      <c r="C172" s="8"/>
      <c r="D172" s="8"/>
      <c r="E172" s="8"/>
      <c r="F172" s="8"/>
      <c r="G172" s="8"/>
      <c r="H172" s="8"/>
      <c r="I172" s="8"/>
      <c r="J172" s="8"/>
    </row>
    <row r="173" spans="2:10">
      <c r="B173" s="8"/>
      <c r="C173" s="8"/>
      <c r="D173" s="8"/>
      <c r="E173" s="8"/>
      <c r="F173" s="8"/>
      <c r="G173" s="8"/>
      <c r="H173" s="8"/>
      <c r="I173" s="8"/>
      <c r="J173" s="8"/>
    </row>
    <row r="174" spans="2:10">
      <c r="B174" s="8"/>
      <c r="C174" s="8"/>
      <c r="D174" s="8"/>
      <c r="E174" s="8"/>
      <c r="F174" s="8"/>
      <c r="G174" s="8"/>
      <c r="H174" s="8"/>
      <c r="I174" s="8"/>
      <c r="J174" s="8"/>
    </row>
    <row r="175" spans="2:10">
      <c r="B175" s="8"/>
      <c r="C175" s="8"/>
      <c r="D175" s="8"/>
      <c r="E175" s="8"/>
      <c r="F175" s="8"/>
      <c r="G175" s="8"/>
      <c r="H175" s="8"/>
      <c r="I175" s="8"/>
      <c r="J175" s="8"/>
    </row>
    <row r="176" spans="2:10">
      <c r="B176" s="8"/>
      <c r="C176" s="8"/>
      <c r="D176" s="8"/>
      <c r="E176" s="8"/>
      <c r="F176" s="8"/>
      <c r="G176" s="8"/>
      <c r="H176" s="8"/>
      <c r="I176" s="8"/>
      <c r="J176" s="8"/>
    </row>
    <row r="177" spans="2:10">
      <c r="B177" s="8"/>
      <c r="C177" s="8"/>
      <c r="D177" s="8"/>
      <c r="E177" s="8"/>
      <c r="F177" s="8"/>
      <c r="G177" s="8"/>
      <c r="H177" s="8"/>
      <c r="I177" s="8"/>
      <c r="J177" s="8"/>
    </row>
    <row r="178" spans="2:10">
      <c r="B178" s="8"/>
      <c r="C178" s="8"/>
      <c r="D178" s="8"/>
      <c r="E178" s="8"/>
      <c r="F178" s="8"/>
      <c r="G178" s="8"/>
      <c r="H178" s="8"/>
      <c r="I178" s="8"/>
      <c r="J178" s="8"/>
    </row>
    <row r="179" spans="2:10">
      <c r="B179" s="8"/>
      <c r="C179" s="8"/>
      <c r="D179" s="8"/>
      <c r="E179" s="8"/>
      <c r="F179" s="8"/>
      <c r="G179" s="8"/>
      <c r="H179" s="8"/>
      <c r="I179" s="8"/>
      <c r="J179" s="8"/>
    </row>
    <row r="180" spans="2:10">
      <c r="B180" s="8"/>
      <c r="C180" s="8"/>
      <c r="D180" s="8"/>
      <c r="E180" s="8"/>
      <c r="F180" s="8"/>
      <c r="G180" s="8"/>
      <c r="H180" s="8"/>
      <c r="I180" s="8"/>
      <c r="J180" s="8"/>
    </row>
    <row r="181" spans="2:10">
      <c r="B181" s="8"/>
      <c r="C181" s="8"/>
      <c r="D181" s="8"/>
      <c r="E181" s="8"/>
      <c r="F181" s="8"/>
      <c r="G181" s="8"/>
      <c r="H181" s="8"/>
      <c r="I181" s="8"/>
      <c r="J181" s="8"/>
    </row>
    <row r="182" spans="2:10">
      <c r="B182" s="8"/>
      <c r="C182" s="8"/>
      <c r="D182" s="8"/>
      <c r="E182" s="8"/>
      <c r="F182" s="8"/>
      <c r="G182" s="8"/>
      <c r="H182" s="8"/>
      <c r="I182" s="8"/>
      <c r="J182" s="8"/>
    </row>
    <row r="183" spans="2:10">
      <c r="B183" s="8"/>
      <c r="C183" s="8"/>
      <c r="D183" s="8"/>
      <c r="E183" s="8"/>
      <c r="F183" s="8"/>
      <c r="G183" s="8"/>
      <c r="H183" s="8"/>
      <c r="I183" s="8"/>
      <c r="J183" s="8"/>
    </row>
    <row r="184" spans="2:10">
      <c r="B184" s="8"/>
      <c r="C184" s="8"/>
      <c r="D184" s="8"/>
      <c r="E184" s="8"/>
      <c r="F184" s="8"/>
      <c r="G184" s="8"/>
      <c r="H184" s="8"/>
      <c r="I184" s="8"/>
      <c r="J184" s="8"/>
    </row>
    <row r="185" spans="2:10">
      <c r="B185" s="8"/>
      <c r="C185" s="8"/>
      <c r="D185" s="8"/>
      <c r="E185" s="8"/>
      <c r="F185" s="8"/>
      <c r="G185" s="8"/>
      <c r="H185" s="8"/>
      <c r="I185" s="8"/>
      <c r="J185" s="8"/>
    </row>
    <row r="186" spans="2:10">
      <c r="B186" s="8"/>
      <c r="C186" s="8"/>
      <c r="D186" s="8"/>
      <c r="E186" s="8"/>
      <c r="F186" s="8"/>
      <c r="G186" s="8"/>
      <c r="H186" s="8"/>
      <c r="I186" s="8"/>
      <c r="J186" s="8"/>
    </row>
    <row r="187" spans="2:10">
      <c r="B187" s="8"/>
      <c r="C187" s="8"/>
      <c r="D187" s="8"/>
      <c r="E187" s="8"/>
      <c r="F187" s="8"/>
      <c r="G187" s="8"/>
      <c r="H187" s="8"/>
      <c r="I187" s="8"/>
      <c r="J187" s="8"/>
    </row>
    <row r="188" spans="2:10">
      <c r="B188" s="8"/>
      <c r="C188" s="8"/>
      <c r="D188" s="8"/>
      <c r="E188" s="8"/>
      <c r="F188" s="8"/>
      <c r="G188" s="8"/>
      <c r="H188" s="8"/>
      <c r="I188" s="8"/>
      <c r="J188" s="8"/>
    </row>
    <row r="189" spans="2:10">
      <c r="B189" s="8"/>
      <c r="C189" s="8"/>
      <c r="D189" s="8"/>
      <c r="E189" s="8"/>
      <c r="F189" s="8"/>
      <c r="G189" s="8"/>
      <c r="H189" s="8"/>
      <c r="I189" s="8"/>
      <c r="J189" s="8"/>
    </row>
    <row r="190" spans="2:10">
      <c r="B190" s="8"/>
      <c r="C190" s="8"/>
      <c r="D190" s="8"/>
      <c r="E190" s="8"/>
      <c r="F190" s="8"/>
      <c r="G190" s="8"/>
      <c r="H190" s="8"/>
      <c r="I190" s="8"/>
      <c r="J190" s="8"/>
    </row>
    <row r="191" spans="2:10">
      <c r="B191" s="8"/>
      <c r="C191" s="8"/>
      <c r="D191" s="8"/>
      <c r="E191" s="8"/>
      <c r="F191" s="8"/>
      <c r="G191" s="8"/>
      <c r="H191" s="8"/>
      <c r="I191" s="8"/>
      <c r="J191" s="8"/>
    </row>
    <row r="192" spans="2:10">
      <c r="B192" s="8"/>
      <c r="C192" s="8"/>
      <c r="D192" s="8"/>
      <c r="E192" s="8"/>
      <c r="F192" s="8"/>
      <c r="G192" s="8"/>
      <c r="H192" s="8"/>
      <c r="I192" s="8"/>
      <c r="J192" s="8"/>
    </row>
    <row r="193" spans="2:10">
      <c r="B193" s="8"/>
      <c r="C193" s="8"/>
      <c r="D193" s="8"/>
      <c r="E193" s="8"/>
      <c r="F193" s="8"/>
      <c r="G193" s="8"/>
      <c r="H193" s="8"/>
      <c r="I193" s="8"/>
      <c r="J193" s="8"/>
    </row>
    <row r="194" spans="2:10">
      <c r="B194" s="8"/>
      <c r="C194" s="8"/>
      <c r="D194" s="8"/>
      <c r="E194" s="8"/>
      <c r="F194" s="8"/>
      <c r="G194" s="8"/>
      <c r="H194" s="8"/>
      <c r="I194" s="8"/>
      <c r="J194" s="8"/>
    </row>
    <row r="195" spans="2:10">
      <c r="B195" s="8"/>
      <c r="C195" s="8"/>
      <c r="D195" s="8"/>
      <c r="E195" s="8"/>
      <c r="F195" s="8"/>
      <c r="G195" s="8"/>
      <c r="H195" s="8"/>
      <c r="I195" s="8"/>
      <c r="J195" s="8"/>
    </row>
    <row r="196" spans="2:10">
      <c r="B196" s="8"/>
      <c r="C196" s="8"/>
      <c r="D196" s="8"/>
      <c r="E196" s="8"/>
      <c r="F196" s="8"/>
      <c r="G196" s="8"/>
      <c r="H196" s="8"/>
      <c r="I196" s="8"/>
      <c r="J196" s="8"/>
    </row>
    <row r="197" spans="2:10">
      <c r="B197" s="8"/>
      <c r="C197" s="8"/>
      <c r="D197" s="8"/>
      <c r="E197" s="8"/>
      <c r="F197" s="8"/>
      <c r="G197" s="8"/>
      <c r="H197" s="8"/>
      <c r="I197" s="8"/>
      <c r="J197" s="8"/>
    </row>
    <row r="198" spans="2:10">
      <c r="B198" s="8"/>
      <c r="C198" s="8"/>
      <c r="D198" s="8"/>
      <c r="E198" s="8"/>
      <c r="F198" s="8"/>
      <c r="G198" s="8"/>
      <c r="H198" s="8"/>
      <c r="I198" s="8"/>
      <c r="J198" s="8"/>
    </row>
    <row r="199" spans="2:10">
      <c r="B199" s="8"/>
      <c r="C199" s="8"/>
      <c r="D199" s="8"/>
      <c r="E199" s="8"/>
      <c r="F199" s="8"/>
      <c r="G199" s="8"/>
      <c r="H199" s="8"/>
      <c r="I199" s="8"/>
      <c r="J199" s="8"/>
    </row>
    <row r="200" spans="2:10">
      <c r="B200" s="8"/>
      <c r="C200" s="8"/>
      <c r="D200" s="8"/>
      <c r="E200" s="8"/>
      <c r="F200" s="8"/>
      <c r="G200" s="8"/>
      <c r="H200" s="8"/>
      <c r="I200" s="8"/>
      <c r="J200" s="8"/>
    </row>
    <row r="201" spans="2:10">
      <c r="B201" s="8"/>
      <c r="C201" s="8"/>
      <c r="D201" s="8"/>
      <c r="E201" s="8"/>
      <c r="F201" s="8"/>
      <c r="G201" s="8"/>
      <c r="H201" s="8"/>
      <c r="I201" s="8"/>
      <c r="J201" s="8"/>
    </row>
    <row r="202" spans="2:10">
      <c r="B202" s="8"/>
      <c r="C202" s="8"/>
      <c r="D202" s="8"/>
      <c r="E202" s="8"/>
      <c r="F202" s="8"/>
      <c r="G202" s="8"/>
      <c r="H202" s="8"/>
      <c r="I202" s="8"/>
      <c r="J202" s="8"/>
    </row>
    <row r="203" spans="2:10">
      <c r="B203" s="8"/>
      <c r="C203" s="8"/>
      <c r="D203" s="8"/>
      <c r="E203" s="8"/>
      <c r="F203" s="8"/>
      <c r="G203" s="8"/>
      <c r="H203" s="8"/>
      <c r="I203" s="8"/>
      <c r="J203" s="8"/>
    </row>
    <row r="204" spans="2:10">
      <c r="B204" s="8"/>
      <c r="C204" s="8"/>
      <c r="D204" s="8"/>
      <c r="E204" s="8"/>
      <c r="F204" s="8"/>
      <c r="G204" s="8"/>
      <c r="H204" s="8"/>
      <c r="I204" s="8"/>
      <c r="J204" s="8"/>
    </row>
    <row r="205" spans="2:10">
      <c r="B205" s="8"/>
      <c r="C205" s="8"/>
      <c r="D205" s="8"/>
      <c r="E205" s="8"/>
      <c r="F205" s="8"/>
      <c r="G205" s="8"/>
      <c r="H205" s="8"/>
      <c r="I205" s="8"/>
      <c r="J205" s="8"/>
    </row>
    <row r="206" spans="2:10">
      <c r="B206" s="8"/>
      <c r="C206" s="8"/>
      <c r="D206" s="8"/>
      <c r="E206" s="8"/>
      <c r="F206" s="8"/>
      <c r="G206" s="8"/>
      <c r="H206" s="8"/>
      <c r="I206" s="8"/>
      <c r="J206" s="8"/>
    </row>
    <row r="207" spans="2:10">
      <c r="B207" s="8"/>
      <c r="C207" s="8"/>
      <c r="D207" s="8"/>
      <c r="E207" s="8"/>
      <c r="F207" s="8"/>
      <c r="G207" s="8"/>
      <c r="H207" s="8"/>
      <c r="I207" s="8"/>
      <c r="J207" s="8"/>
    </row>
    <row r="208" spans="2:10">
      <c r="B208" s="8"/>
      <c r="C208" s="8"/>
      <c r="D208" s="8"/>
      <c r="E208" s="8"/>
      <c r="F208" s="8"/>
      <c r="G208" s="8"/>
      <c r="H208" s="8"/>
      <c r="I208" s="8"/>
      <c r="J208" s="8"/>
    </row>
    <row r="209" spans="2:10">
      <c r="B209" s="8"/>
      <c r="C209" s="8"/>
      <c r="D209" s="8"/>
      <c r="E209" s="8"/>
      <c r="F209" s="8"/>
      <c r="G209" s="8"/>
      <c r="H209" s="8"/>
      <c r="I209" s="8"/>
      <c r="J209" s="8"/>
    </row>
    <row r="210" spans="2:10">
      <c r="B210" s="8"/>
      <c r="C210" s="8"/>
      <c r="D210" s="8"/>
      <c r="E210" s="8"/>
      <c r="F210" s="8"/>
      <c r="G210" s="8"/>
      <c r="H210" s="8"/>
      <c r="I210" s="8"/>
      <c r="J210" s="8"/>
    </row>
    <row r="211" spans="2:10">
      <c r="B211" s="8"/>
      <c r="C211" s="8"/>
      <c r="D211" s="8"/>
      <c r="E211" s="8"/>
      <c r="F211" s="8"/>
      <c r="G211" s="8"/>
      <c r="H211" s="8"/>
      <c r="I211" s="8"/>
      <c r="J211" s="8"/>
    </row>
    <row r="212" spans="2:10">
      <c r="B212" s="8"/>
      <c r="C212" s="8"/>
      <c r="D212" s="8"/>
      <c r="E212" s="8"/>
      <c r="F212" s="8"/>
      <c r="G212" s="8"/>
      <c r="H212" s="8"/>
      <c r="I212" s="8"/>
      <c r="J212" s="8"/>
    </row>
    <row r="213" spans="2:10">
      <c r="B213" s="8"/>
      <c r="C213" s="8"/>
      <c r="D213" s="8"/>
      <c r="E213" s="8"/>
      <c r="F213" s="8"/>
      <c r="G213" s="8"/>
      <c r="H213" s="8"/>
      <c r="I213" s="8"/>
      <c r="J213" s="8"/>
    </row>
    <row r="214" spans="2:10">
      <c r="B214" s="8"/>
      <c r="C214" s="8"/>
      <c r="D214" s="8"/>
      <c r="E214" s="8"/>
      <c r="F214" s="8"/>
      <c r="G214" s="8"/>
      <c r="H214" s="8"/>
      <c r="I214" s="8"/>
      <c r="J214" s="8"/>
    </row>
    <row r="215" spans="2:10">
      <c r="B215" s="8"/>
      <c r="C215" s="8"/>
      <c r="D215" s="8"/>
      <c r="E215" s="8"/>
      <c r="F215" s="8"/>
      <c r="G215" s="8"/>
      <c r="H215" s="8"/>
      <c r="I215" s="8"/>
      <c r="J215" s="8"/>
    </row>
    <row r="216" spans="2:10">
      <c r="B216" s="8"/>
      <c r="C216" s="8"/>
      <c r="D216" s="8"/>
      <c r="E216" s="8"/>
      <c r="F216" s="8"/>
      <c r="G216" s="8"/>
      <c r="H216" s="8"/>
      <c r="I216" s="8"/>
      <c r="J216" s="8"/>
    </row>
    <row r="217" spans="2:10">
      <c r="B217" s="8"/>
      <c r="C217" s="8"/>
      <c r="D217" s="8"/>
      <c r="E217" s="8"/>
      <c r="F217" s="8"/>
      <c r="G217" s="8"/>
      <c r="H217" s="8"/>
      <c r="I217" s="8"/>
      <c r="J217" s="8"/>
    </row>
    <row r="218" spans="2:10">
      <c r="B218" s="8"/>
      <c r="C218" s="8"/>
      <c r="D218" s="8"/>
      <c r="E218" s="8"/>
      <c r="F218" s="8"/>
      <c r="G218" s="8"/>
      <c r="H218" s="8"/>
      <c r="I218" s="8"/>
      <c r="J218" s="8"/>
    </row>
    <row r="219" spans="2:10">
      <c r="B219" s="8"/>
      <c r="C219" s="8"/>
      <c r="D219" s="8"/>
      <c r="E219" s="8"/>
      <c r="F219" s="8"/>
      <c r="G219" s="8"/>
      <c r="H219" s="8"/>
      <c r="I219" s="8"/>
      <c r="J219" s="8"/>
    </row>
    <row r="220" spans="2:10">
      <c r="B220" s="8"/>
      <c r="C220" s="8"/>
      <c r="D220" s="8"/>
      <c r="E220" s="8"/>
      <c r="F220" s="8"/>
      <c r="G220" s="8"/>
      <c r="H220" s="8"/>
      <c r="I220" s="8"/>
      <c r="J220" s="8"/>
    </row>
    <row r="221" spans="2:10">
      <c r="B221" s="8"/>
      <c r="C221" s="8"/>
      <c r="D221" s="8"/>
      <c r="E221" s="8"/>
      <c r="F221" s="8"/>
      <c r="G221" s="8"/>
      <c r="H221" s="8"/>
      <c r="I221" s="8"/>
      <c r="J221" s="8"/>
    </row>
    <row r="222" spans="2:10">
      <c r="B222" s="8"/>
      <c r="C222" s="8"/>
      <c r="D222" s="8"/>
      <c r="E222" s="8"/>
      <c r="F222" s="8"/>
      <c r="G222" s="8"/>
      <c r="H222" s="8"/>
      <c r="I222" s="8"/>
      <c r="J222" s="8"/>
    </row>
    <row r="223" spans="2:10">
      <c r="B223" s="8"/>
      <c r="C223" s="8"/>
      <c r="D223" s="8"/>
      <c r="E223" s="8"/>
      <c r="F223" s="8"/>
      <c r="G223" s="8"/>
      <c r="H223" s="8"/>
      <c r="I223" s="8"/>
      <c r="J223" s="8"/>
    </row>
    <row r="224" spans="2:10">
      <c r="B224" s="8"/>
      <c r="C224" s="8"/>
      <c r="D224" s="8"/>
      <c r="E224" s="8"/>
      <c r="F224" s="8"/>
      <c r="G224" s="8"/>
      <c r="H224" s="8"/>
      <c r="I224" s="8"/>
      <c r="J224" s="8"/>
    </row>
    <row r="225" spans="2:10">
      <c r="B225" s="8"/>
      <c r="C225" s="8"/>
      <c r="D225" s="8"/>
      <c r="E225" s="8"/>
      <c r="F225" s="8"/>
      <c r="G225" s="8"/>
      <c r="H225" s="8"/>
      <c r="I225" s="8"/>
      <c r="J225" s="8"/>
    </row>
    <row r="226" spans="2:10">
      <c r="B226" s="8"/>
      <c r="C226" s="8"/>
      <c r="D226" s="8"/>
      <c r="E226" s="8"/>
      <c r="F226" s="8"/>
      <c r="G226" s="8"/>
      <c r="H226" s="8"/>
      <c r="I226" s="8"/>
      <c r="J226" s="8"/>
    </row>
    <row r="227" spans="2:10">
      <c r="B227" s="8"/>
      <c r="C227" s="8"/>
      <c r="D227" s="8"/>
      <c r="E227" s="8"/>
      <c r="F227" s="8"/>
      <c r="G227" s="8"/>
      <c r="H227" s="8"/>
      <c r="I227" s="8"/>
      <c r="J227" s="8"/>
    </row>
    <row r="228" spans="2:10">
      <c r="B228" s="8"/>
      <c r="C228" s="8"/>
      <c r="D228" s="8"/>
      <c r="E228" s="8"/>
      <c r="F228" s="8"/>
      <c r="G228" s="8"/>
      <c r="H228" s="8"/>
      <c r="I228" s="8"/>
      <c r="J228" s="8"/>
    </row>
    <row r="229" spans="2:10">
      <c r="B229" s="8"/>
      <c r="C229" s="8"/>
      <c r="D229" s="8"/>
      <c r="E229" s="8"/>
      <c r="F229" s="8"/>
      <c r="G229" s="8"/>
      <c r="H229" s="8"/>
      <c r="I229" s="8"/>
      <c r="J229" s="8"/>
    </row>
    <row r="230" spans="2:10">
      <c r="B230" s="8"/>
      <c r="C230" s="8"/>
      <c r="D230" s="8"/>
      <c r="E230" s="8"/>
      <c r="F230" s="8"/>
      <c r="G230" s="8"/>
      <c r="H230" s="8"/>
      <c r="I230" s="8"/>
      <c r="J230" s="8"/>
    </row>
    <row r="231" spans="2:10">
      <c r="B231" s="8"/>
      <c r="C231" s="8"/>
      <c r="D231" s="8"/>
      <c r="E231" s="8"/>
      <c r="F231" s="8"/>
      <c r="G231" s="8"/>
      <c r="H231" s="8"/>
      <c r="I231" s="8"/>
      <c r="J231" s="8"/>
    </row>
    <row r="232" spans="2:10">
      <c r="B232" s="8"/>
      <c r="C232" s="8"/>
      <c r="D232" s="8"/>
      <c r="E232" s="8"/>
      <c r="F232" s="8"/>
      <c r="G232" s="8"/>
      <c r="H232" s="8"/>
      <c r="I232" s="8"/>
      <c r="J232" s="8"/>
    </row>
    <row r="233" spans="2:10">
      <c r="B233" s="8"/>
      <c r="C233" s="8"/>
      <c r="D233" s="8"/>
      <c r="E233" s="8"/>
      <c r="F233" s="8"/>
      <c r="G233" s="8"/>
      <c r="H233" s="8"/>
      <c r="I233" s="8"/>
      <c r="J233" s="8"/>
    </row>
    <row r="234" spans="2:10">
      <c r="B234" s="8"/>
      <c r="C234" s="8"/>
      <c r="D234" s="8"/>
      <c r="E234" s="8"/>
      <c r="F234" s="8"/>
      <c r="G234" s="8"/>
      <c r="H234" s="8"/>
      <c r="I234" s="8"/>
      <c r="J234" s="8"/>
    </row>
    <row r="235" spans="2:10">
      <c r="B235" s="8"/>
      <c r="C235" s="8"/>
      <c r="D235" s="8"/>
      <c r="E235" s="8"/>
      <c r="F235" s="8"/>
      <c r="G235" s="8"/>
      <c r="H235" s="8"/>
      <c r="I235" s="8"/>
      <c r="J235" s="8"/>
    </row>
    <row r="236" spans="2:10">
      <c r="B236" s="8"/>
      <c r="C236" s="8"/>
      <c r="D236" s="8"/>
      <c r="E236" s="8"/>
      <c r="F236" s="8"/>
      <c r="G236" s="8"/>
      <c r="H236" s="8"/>
      <c r="I236" s="8"/>
      <c r="J236" s="8"/>
    </row>
    <row r="237" spans="2:10">
      <c r="B237" s="8"/>
      <c r="C237" s="8"/>
      <c r="D237" s="8"/>
      <c r="E237" s="8"/>
      <c r="F237" s="8"/>
      <c r="G237" s="8"/>
      <c r="H237" s="8"/>
      <c r="I237" s="8"/>
      <c r="J237" s="8"/>
    </row>
    <row r="238" spans="2:10">
      <c r="B238" s="8"/>
      <c r="C238" s="8"/>
      <c r="D238" s="8"/>
      <c r="E238" s="8"/>
      <c r="F238" s="8"/>
      <c r="G238" s="8"/>
      <c r="H238" s="8"/>
      <c r="I238" s="8"/>
      <c r="J238" s="8"/>
    </row>
    <row r="239" spans="2:10">
      <c r="B239" s="8"/>
      <c r="C239" s="8"/>
      <c r="D239" s="8"/>
      <c r="E239" s="8"/>
      <c r="F239" s="8"/>
      <c r="G239" s="8"/>
      <c r="H239" s="8"/>
      <c r="I239" s="8"/>
      <c r="J239" s="8"/>
    </row>
    <row r="240" spans="2:10">
      <c r="B240" s="8"/>
      <c r="C240" s="8"/>
      <c r="D240" s="8"/>
      <c r="E240" s="8"/>
      <c r="F240" s="8"/>
      <c r="G240" s="8"/>
      <c r="H240" s="8"/>
      <c r="I240" s="8"/>
      <c r="J240" s="8"/>
    </row>
    <row r="241" spans="2:10">
      <c r="B241" s="8"/>
      <c r="C241" s="8"/>
      <c r="D241" s="8"/>
      <c r="E241" s="8"/>
      <c r="F241" s="8"/>
      <c r="G241" s="8"/>
      <c r="H241" s="8"/>
      <c r="I241" s="8"/>
      <c r="J241" s="8"/>
    </row>
    <row r="242" spans="2:10">
      <c r="B242" s="8"/>
      <c r="C242" s="8"/>
      <c r="D242" s="8"/>
      <c r="E242" s="8"/>
      <c r="F242" s="8"/>
      <c r="G242" s="8"/>
      <c r="H242" s="8"/>
      <c r="I242" s="8"/>
      <c r="J242" s="8"/>
    </row>
    <row r="243" spans="2:10">
      <c r="B243" s="8"/>
      <c r="C243" s="8"/>
      <c r="D243" s="8"/>
      <c r="E243" s="8"/>
      <c r="F243" s="8"/>
      <c r="G243" s="8"/>
      <c r="H243" s="8"/>
      <c r="I243" s="8"/>
      <c r="J243" s="8"/>
    </row>
    <row r="244" spans="2:10">
      <c r="B244" s="8"/>
      <c r="C244" s="8"/>
      <c r="D244" s="8"/>
      <c r="E244" s="8"/>
      <c r="F244" s="8"/>
      <c r="G244" s="8"/>
      <c r="H244" s="8"/>
      <c r="I244" s="8"/>
      <c r="J244" s="8"/>
    </row>
    <row r="245" spans="2:10">
      <c r="B245" s="8"/>
      <c r="C245" s="8"/>
      <c r="D245" s="8"/>
      <c r="E245" s="8"/>
      <c r="F245" s="8"/>
      <c r="G245" s="8"/>
      <c r="H245" s="8"/>
      <c r="I245" s="8"/>
      <c r="J245" s="8"/>
    </row>
    <row r="246" spans="2:10">
      <c r="B246" s="8"/>
      <c r="C246" s="8"/>
      <c r="D246" s="8"/>
      <c r="E246" s="8"/>
      <c r="F246" s="8"/>
      <c r="G246" s="8"/>
      <c r="H246" s="8"/>
      <c r="I246" s="8"/>
      <c r="J246" s="8"/>
    </row>
    <row r="247" spans="2:10">
      <c r="B247" s="8"/>
      <c r="C247" s="8"/>
      <c r="D247" s="8"/>
      <c r="E247" s="8"/>
      <c r="F247" s="8"/>
      <c r="G247" s="8"/>
      <c r="H247" s="8"/>
      <c r="I247" s="8"/>
      <c r="J247" s="8"/>
    </row>
    <row r="248" spans="2:10">
      <c r="B248" s="8"/>
      <c r="C248" s="8"/>
      <c r="D248" s="8"/>
      <c r="E248" s="8"/>
      <c r="F248" s="8"/>
      <c r="G248" s="8"/>
      <c r="H248" s="8"/>
      <c r="I248" s="8"/>
      <c r="J248" s="8"/>
    </row>
    <row r="249" spans="2:10">
      <c r="B249" s="8"/>
      <c r="C249" s="8"/>
      <c r="D249" s="8"/>
      <c r="E249" s="8"/>
      <c r="F249" s="8"/>
      <c r="G249" s="8"/>
      <c r="H249" s="8"/>
      <c r="I249" s="8"/>
      <c r="J249" s="8"/>
    </row>
    <row r="250" spans="2:10">
      <c r="B250" s="8"/>
      <c r="C250" s="8"/>
      <c r="D250" s="8"/>
      <c r="E250" s="8"/>
      <c r="F250" s="8"/>
      <c r="G250" s="8"/>
      <c r="H250" s="8"/>
      <c r="I250" s="8"/>
      <c r="J250" s="8"/>
    </row>
    <row r="251" spans="2:10">
      <c r="B251" s="8"/>
      <c r="C251" s="8"/>
      <c r="D251" s="8"/>
      <c r="E251" s="8"/>
      <c r="F251" s="8"/>
      <c r="G251" s="8"/>
      <c r="H251" s="8"/>
      <c r="I251" s="8"/>
      <c r="J251" s="8"/>
    </row>
    <row r="252" spans="2:10">
      <c r="B252" s="8"/>
      <c r="C252" s="8"/>
      <c r="D252" s="8"/>
      <c r="E252" s="8"/>
      <c r="F252" s="8"/>
      <c r="G252" s="8"/>
      <c r="H252" s="8"/>
      <c r="I252" s="8"/>
      <c r="J252" s="8"/>
    </row>
    <row r="253" spans="2:10">
      <c r="B253" s="8"/>
      <c r="C253" s="8"/>
      <c r="D253" s="8"/>
      <c r="E253" s="8"/>
      <c r="F253" s="8"/>
      <c r="G253" s="8"/>
      <c r="H253" s="8"/>
      <c r="I253" s="8"/>
      <c r="J253" s="8"/>
    </row>
    <row r="254" spans="2:10">
      <c r="B254" s="8"/>
      <c r="C254" s="8"/>
      <c r="D254" s="8"/>
      <c r="E254" s="8"/>
      <c r="F254" s="8"/>
      <c r="G254" s="8"/>
      <c r="H254" s="8"/>
      <c r="I254" s="8"/>
      <c r="J254" s="8"/>
    </row>
    <row r="255" spans="2:10">
      <c r="B255" s="8"/>
      <c r="C255" s="8"/>
      <c r="D255" s="8"/>
      <c r="E255" s="8"/>
      <c r="F255" s="8"/>
      <c r="G255" s="8"/>
      <c r="H255" s="8"/>
      <c r="I255" s="8"/>
      <c r="J255" s="8"/>
    </row>
    <row r="256" spans="2:10">
      <c r="B256" s="8"/>
      <c r="C256" s="8"/>
      <c r="D256" s="8"/>
      <c r="E256" s="8"/>
      <c r="F256" s="8"/>
      <c r="G256" s="8"/>
      <c r="H256" s="8"/>
      <c r="I256" s="8"/>
      <c r="J256" s="8"/>
    </row>
    <row r="257" spans="2:10">
      <c r="B257" s="8"/>
      <c r="C257" s="8"/>
      <c r="D257" s="8"/>
      <c r="E257" s="8"/>
      <c r="F257" s="8"/>
      <c r="G257" s="8"/>
      <c r="H257" s="8"/>
      <c r="I257" s="8"/>
      <c r="J257" s="8"/>
    </row>
    <row r="258" spans="2:10">
      <c r="B258" s="8"/>
      <c r="C258" s="8"/>
      <c r="D258" s="8"/>
      <c r="E258" s="8"/>
      <c r="F258" s="8"/>
      <c r="G258" s="8"/>
      <c r="H258" s="8"/>
      <c r="I258" s="8"/>
      <c r="J258" s="8"/>
    </row>
    <row r="259" spans="2:10">
      <c r="B259" s="8"/>
      <c r="C259" s="8"/>
      <c r="D259" s="8"/>
      <c r="E259" s="8"/>
      <c r="F259" s="8"/>
      <c r="G259" s="8"/>
      <c r="H259" s="8"/>
      <c r="I259" s="8"/>
      <c r="J259" s="8"/>
    </row>
    <row r="260" spans="2:10">
      <c r="B260" s="8"/>
      <c r="C260" s="8"/>
      <c r="D260" s="8"/>
      <c r="E260" s="8"/>
      <c r="F260" s="8"/>
      <c r="G260" s="8"/>
      <c r="H260" s="8"/>
      <c r="I260" s="8"/>
      <c r="J260" s="8"/>
    </row>
    <row r="261" spans="2:10">
      <c r="B261" s="8"/>
      <c r="C261" s="8"/>
      <c r="D261" s="8"/>
      <c r="E261" s="8"/>
      <c r="F261" s="8"/>
      <c r="G261" s="8"/>
      <c r="H261" s="8"/>
      <c r="I261" s="8"/>
      <c r="J261" s="8"/>
    </row>
    <row r="262" spans="2:10">
      <c r="B262" s="8"/>
      <c r="C262" s="8"/>
      <c r="D262" s="8"/>
      <c r="E262" s="8"/>
      <c r="F262" s="8"/>
      <c r="G262" s="8"/>
      <c r="H262" s="8"/>
      <c r="I262" s="8"/>
      <c r="J262" s="8"/>
    </row>
    <row r="263" spans="2:10">
      <c r="B263" s="8"/>
      <c r="C263" s="8"/>
      <c r="D263" s="8"/>
      <c r="E263" s="8"/>
      <c r="F263" s="8"/>
      <c r="G263" s="8"/>
      <c r="H263" s="8"/>
      <c r="I263" s="8"/>
      <c r="J263" s="8"/>
    </row>
    <row r="264" spans="2:10">
      <c r="B264" s="8"/>
      <c r="C264" s="8"/>
      <c r="D264" s="8"/>
      <c r="E264" s="8"/>
      <c r="F264" s="8"/>
      <c r="G264" s="8"/>
      <c r="H264" s="8"/>
      <c r="I264" s="8"/>
      <c r="J264" s="8"/>
    </row>
    <row r="265" spans="2:10">
      <c r="B265" s="8"/>
      <c r="C265" s="8"/>
      <c r="D265" s="8"/>
      <c r="E265" s="8"/>
      <c r="F265" s="8"/>
      <c r="G265" s="8"/>
      <c r="H265" s="8"/>
      <c r="I265" s="8"/>
      <c r="J265" s="8"/>
    </row>
    <row r="266" spans="2:10">
      <c r="B266" s="8"/>
      <c r="C266" s="8"/>
      <c r="D266" s="8"/>
      <c r="E266" s="8"/>
      <c r="F266" s="8"/>
      <c r="G266" s="8"/>
      <c r="H266" s="8"/>
      <c r="I266" s="8"/>
      <c r="J266" s="8"/>
    </row>
    <row r="267" spans="2:10">
      <c r="B267" s="8"/>
      <c r="C267" s="8"/>
      <c r="D267" s="8"/>
      <c r="E267" s="8"/>
      <c r="F267" s="8"/>
      <c r="G267" s="8"/>
      <c r="H267" s="8"/>
      <c r="I267" s="8"/>
      <c r="J267" s="8"/>
    </row>
    <row r="268" spans="2:10">
      <c r="B268" s="8"/>
      <c r="C268" s="8"/>
      <c r="D268" s="8"/>
      <c r="E268" s="8"/>
      <c r="F268" s="8"/>
      <c r="G268" s="8"/>
      <c r="H268" s="8"/>
      <c r="I268" s="8"/>
      <c r="J268" s="8"/>
    </row>
    <row r="269" spans="2:10">
      <c r="B269" s="8"/>
      <c r="C269" s="8"/>
      <c r="D269" s="8"/>
      <c r="E269" s="8"/>
      <c r="F269" s="8"/>
      <c r="G269" s="8"/>
      <c r="H269" s="8"/>
      <c r="I269" s="8"/>
      <c r="J269" s="8"/>
    </row>
    <row r="270" spans="2:10">
      <c r="B270" s="8"/>
      <c r="C270" s="8"/>
      <c r="D270" s="8"/>
      <c r="E270" s="8"/>
      <c r="F270" s="8"/>
      <c r="G270" s="8"/>
      <c r="H270" s="8"/>
      <c r="I270" s="8"/>
      <c r="J270" s="8"/>
    </row>
    <row r="271" spans="2:10">
      <c r="B271" s="8"/>
      <c r="C271" s="8"/>
      <c r="D271" s="8"/>
      <c r="E271" s="8"/>
      <c r="F271" s="8"/>
      <c r="G271" s="8"/>
      <c r="H271" s="8"/>
      <c r="I271" s="8"/>
      <c r="J271" s="8"/>
    </row>
    <row r="272" spans="2:10">
      <c r="B272" s="8"/>
      <c r="C272" s="8"/>
      <c r="D272" s="8"/>
      <c r="E272" s="8"/>
      <c r="F272" s="8"/>
      <c r="G272" s="8"/>
      <c r="H272" s="8"/>
      <c r="I272" s="8"/>
      <c r="J272" s="8"/>
    </row>
    <row r="273" spans="2:10">
      <c r="B273" s="8"/>
      <c r="C273" s="8"/>
      <c r="D273" s="8"/>
      <c r="E273" s="8"/>
      <c r="F273" s="8"/>
      <c r="G273" s="8"/>
      <c r="H273" s="8"/>
      <c r="I273" s="8"/>
      <c r="J273" s="8"/>
    </row>
    <row r="274" spans="2:10">
      <c r="B274" s="8"/>
      <c r="C274" s="8"/>
      <c r="D274" s="8"/>
      <c r="E274" s="8"/>
      <c r="F274" s="8"/>
      <c r="G274" s="8"/>
      <c r="H274" s="8"/>
      <c r="I274" s="8"/>
      <c r="J274" s="8"/>
    </row>
    <row r="275" spans="2:10">
      <c r="B275" s="8"/>
      <c r="C275" s="8"/>
      <c r="D275" s="8"/>
      <c r="E275" s="8"/>
      <c r="F275" s="8"/>
      <c r="G275" s="8"/>
      <c r="H275" s="8"/>
      <c r="I275" s="8"/>
      <c r="J275" s="8"/>
    </row>
    <row r="276" spans="2:10">
      <c r="B276" s="8"/>
      <c r="C276" s="8"/>
      <c r="D276" s="8"/>
      <c r="E276" s="8"/>
      <c r="F276" s="8"/>
      <c r="G276" s="8"/>
      <c r="H276" s="8"/>
      <c r="I276" s="8"/>
      <c r="J276" s="8"/>
    </row>
    <row r="277" spans="2:10">
      <c r="B277" s="8"/>
      <c r="C277" s="8"/>
      <c r="D277" s="8"/>
      <c r="E277" s="8"/>
      <c r="F277" s="8"/>
      <c r="G277" s="8"/>
      <c r="H277" s="8"/>
      <c r="I277" s="8"/>
      <c r="J277" s="8"/>
    </row>
    <row r="278" spans="2:10">
      <c r="B278" s="8"/>
      <c r="C278" s="8"/>
      <c r="D278" s="8"/>
      <c r="E278" s="8"/>
      <c r="F278" s="8"/>
      <c r="G278" s="8"/>
      <c r="H278" s="8"/>
      <c r="I278" s="8"/>
      <c r="J278" s="8"/>
    </row>
    <row r="279" spans="2:10">
      <c r="B279" s="8"/>
      <c r="C279" s="8"/>
      <c r="D279" s="8"/>
      <c r="E279" s="8"/>
      <c r="F279" s="8"/>
      <c r="G279" s="8"/>
      <c r="H279" s="8"/>
      <c r="I279" s="8"/>
      <c r="J279" s="8"/>
    </row>
    <row r="280" spans="2:10">
      <c r="B280" s="8"/>
      <c r="C280" s="8"/>
      <c r="D280" s="8"/>
      <c r="E280" s="8"/>
      <c r="F280" s="8"/>
      <c r="G280" s="8"/>
      <c r="H280" s="8"/>
      <c r="I280" s="8"/>
      <c r="J280" s="8"/>
    </row>
  </sheetData>
  <sheetProtection formatRows="0"/>
  <mergeCells count="7">
    <mergeCell ref="D20:E20"/>
    <mergeCell ref="D21:E21"/>
    <mergeCell ref="D19:E19"/>
    <mergeCell ref="B2:E3"/>
    <mergeCell ref="F2:F3"/>
    <mergeCell ref="D18:E18"/>
    <mergeCell ref="D10:E10"/>
  </mergeCells>
  <phoneticPr fontId="7" type="noConversion"/>
  <conditionalFormatting sqref="F23 F15:F21 F4:F13">
    <cfRule type="cellIs" dxfId="12" priority="15" stopIfTrue="1" operator="equal">
      <formula>0</formula>
    </cfRule>
  </conditionalFormatting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 enableFormatConditionsCalculation="0">
    <tabColor indexed="44"/>
    <pageSetUpPr fitToPage="1"/>
  </sheetPr>
  <dimension ref="A1:J61"/>
  <sheetViews>
    <sheetView view="pageBreakPreview" zoomScaleNormal="100" zoomScaleSheetLayoutView="100" workbookViewId="0">
      <selection activeCell="H22" sqref="H22:H27"/>
    </sheetView>
  </sheetViews>
  <sheetFormatPr defaultRowHeight="12.75"/>
  <cols>
    <col min="1" max="1" width="3.140625" style="3" customWidth="1"/>
    <col min="2" max="4" width="3.42578125" style="5" customWidth="1"/>
    <col min="5" max="5" width="42" style="5" customWidth="1"/>
    <col min="6" max="6" width="7.140625" style="5" customWidth="1"/>
    <col min="7" max="8" width="11.7109375" style="5" customWidth="1"/>
    <col min="9" max="9" width="10" style="5" hidden="1" customWidth="1"/>
    <col min="10" max="10" width="2.7109375" style="3" customWidth="1" collapsed="1"/>
  </cols>
  <sheetData>
    <row r="1" spans="1:10" ht="26.25" customHeight="1"/>
    <row r="2" spans="1:10">
      <c r="B2" s="258" t="s">
        <v>136</v>
      </c>
      <c r="C2" s="258"/>
      <c r="D2" s="258"/>
      <c r="E2" s="258"/>
      <c r="F2" s="258" t="s">
        <v>87</v>
      </c>
      <c r="G2" s="31" t="s">
        <v>209</v>
      </c>
      <c r="H2" s="31" t="s">
        <v>351</v>
      </c>
      <c r="I2" s="26" t="s">
        <v>351</v>
      </c>
    </row>
    <row r="3" spans="1:10" ht="12.75" customHeight="1">
      <c r="B3" s="259"/>
      <c r="C3" s="259"/>
      <c r="D3" s="259"/>
      <c r="E3" s="259"/>
      <c r="F3" s="259"/>
      <c r="G3" s="233"/>
      <c r="H3" s="233" t="s">
        <v>375</v>
      </c>
      <c r="I3" s="32" t="s">
        <v>152</v>
      </c>
    </row>
    <row r="4" spans="1:10" s="2" customFormat="1">
      <c r="A4" s="4"/>
      <c r="B4" s="53" t="s">
        <v>77</v>
      </c>
      <c r="C4" s="53" t="s">
        <v>101</v>
      </c>
      <c r="D4" s="53"/>
      <c r="E4" s="53"/>
      <c r="F4" s="71"/>
      <c r="G4" s="56">
        <v>323425</v>
      </c>
      <c r="H4" s="56">
        <v>315958</v>
      </c>
      <c r="I4" s="56">
        <v>130029</v>
      </c>
      <c r="J4" s="4"/>
    </row>
    <row r="5" spans="1:10">
      <c r="B5" s="20"/>
      <c r="C5" s="21" t="s">
        <v>81</v>
      </c>
      <c r="D5" s="95" t="s">
        <v>137</v>
      </c>
      <c r="E5" s="96"/>
      <c r="F5" s="73"/>
      <c r="G5" s="30">
        <v>323425</v>
      </c>
      <c r="H5" s="30">
        <v>315958</v>
      </c>
      <c r="I5" s="30">
        <v>127902</v>
      </c>
    </row>
    <row r="6" spans="1:10">
      <c r="B6" s="20"/>
      <c r="C6" s="21"/>
      <c r="D6" s="21" t="s">
        <v>96</v>
      </c>
      <c r="E6" s="96" t="s">
        <v>204</v>
      </c>
      <c r="F6" s="73">
        <v>16</v>
      </c>
      <c r="G6" s="30">
        <v>38713</v>
      </c>
      <c r="H6" s="30">
        <v>38713</v>
      </c>
      <c r="I6" s="30">
        <v>16073</v>
      </c>
    </row>
    <row r="7" spans="1:10" collapsed="1">
      <c r="B7" s="20"/>
      <c r="C7" s="21"/>
      <c r="D7" s="21" t="s">
        <v>97</v>
      </c>
      <c r="E7" s="96" t="s">
        <v>99</v>
      </c>
      <c r="F7" s="73">
        <v>17</v>
      </c>
      <c r="G7" s="30">
        <v>277251</v>
      </c>
      <c r="H7" s="30">
        <v>272600</v>
      </c>
      <c r="I7" s="30">
        <v>121813</v>
      </c>
    </row>
    <row r="8" spans="1:10">
      <c r="B8" s="20"/>
      <c r="C8" s="21"/>
      <c r="D8" s="21" t="s">
        <v>98</v>
      </c>
      <c r="E8" s="96" t="s">
        <v>70</v>
      </c>
      <c r="F8" s="73">
        <v>18</v>
      </c>
      <c r="G8" s="30">
        <v>-2499</v>
      </c>
      <c r="H8" s="30">
        <v>-6</v>
      </c>
      <c r="I8" s="30">
        <v>0</v>
      </c>
    </row>
    <row r="9" spans="1:10">
      <c r="B9" s="20"/>
      <c r="C9" s="21"/>
      <c r="D9" s="21" t="s">
        <v>100</v>
      </c>
      <c r="E9" s="96" t="s">
        <v>187</v>
      </c>
      <c r="F9" s="73"/>
      <c r="G9" s="30">
        <v>9960</v>
      </c>
      <c r="H9" s="30">
        <v>4651</v>
      </c>
      <c r="I9" s="30">
        <v>-3124</v>
      </c>
    </row>
    <row r="10" spans="1:10">
      <c r="B10" s="20"/>
      <c r="C10" s="21" t="s">
        <v>82</v>
      </c>
      <c r="D10" s="262" t="s">
        <v>239</v>
      </c>
      <c r="E10" s="263"/>
      <c r="F10" s="73"/>
      <c r="G10" s="30">
        <v>0</v>
      </c>
      <c r="H10" s="30">
        <v>0</v>
      </c>
      <c r="I10" s="30">
        <v>2127</v>
      </c>
    </row>
    <row r="11" spans="1:10" ht="7.5" customHeight="1">
      <c r="B11" s="75"/>
      <c r="C11" s="43"/>
      <c r="D11" s="43"/>
      <c r="E11" s="43"/>
      <c r="F11" s="43"/>
      <c r="G11" s="43"/>
      <c r="H11" s="43"/>
      <c r="I11" s="76"/>
    </row>
    <row r="12" spans="1:10" s="2" customFormat="1">
      <c r="A12" s="4"/>
      <c r="B12" s="53" t="s">
        <v>91</v>
      </c>
      <c r="C12" s="53" t="s">
        <v>385</v>
      </c>
      <c r="D12" s="53"/>
      <c r="E12" s="53"/>
      <c r="F12" s="71"/>
      <c r="G12" s="56">
        <v>180726</v>
      </c>
      <c r="H12" s="56">
        <v>95842</v>
      </c>
      <c r="I12" s="56">
        <v>119824</v>
      </c>
      <c r="J12" s="4"/>
    </row>
    <row r="13" spans="1:10">
      <c r="B13" s="20"/>
      <c r="C13" s="97" t="s">
        <v>81</v>
      </c>
      <c r="D13" s="257" t="s">
        <v>213</v>
      </c>
      <c r="E13" s="257"/>
      <c r="F13" s="73">
        <v>19</v>
      </c>
      <c r="G13" s="30">
        <v>304</v>
      </c>
      <c r="H13" s="30">
        <v>3439</v>
      </c>
      <c r="I13" s="30">
        <v>27439</v>
      </c>
    </row>
    <row r="14" spans="1:10">
      <c r="B14" s="20"/>
      <c r="C14" s="97" t="s">
        <v>82</v>
      </c>
      <c r="D14" s="257" t="s">
        <v>192</v>
      </c>
      <c r="E14" s="257"/>
      <c r="F14" s="73">
        <v>20</v>
      </c>
      <c r="G14" s="30">
        <v>80140</v>
      </c>
      <c r="H14" s="30">
        <v>57625</v>
      </c>
      <c r="I14" s="30">
        <v>59649</v>
      </c>
    </row>
    <row r="15" spans="1:10" ht="12.75" customHeight="1">
      <c r="B15" s="20"/>
      <c r="C15" s="97" t="s">
        <v>83</v>
      </c>
      <c r="D15" s="257" t="s">
        <v>193</v>
      </c>
      <c r="E15" s="257"/>
      <c r="F15" s="73">
        <v>21</v>
      </c>
      <c r="G15" s="30">
        <v>40561</v>
      </c>
      <c r="H15" s="30">
        <v>0</v>
      </c>
      <c r="I15" s="30">
        <v>19751</v>
      </c>
    </row>
    <row r="16" spans="1:10">
      <c r="B16" s="20"/>
      <c r="C16" s="97" t="s">
        <v>84</v>
      </c>
      <c r="D16" s="257" t="s">
        <v>191</v>
      </c>
      <c r="E16" s="257"/>
      <c r="F16" s="73">
        <v>22</v>
      </c>
      <c r="G16" s="30">
        <v>36</v>
      </c>
      <c r="H16" s="30">
        <v>1008</v>
      </c>
      <c r="I16" s="30">
        <v>127</v>
      </c>
    </row>
    <row r="17" spans="1:10">
      <c r="B17" s="20"/>
      <c r="C17" s="97" t="s">
        <v>85</v>
      </c>
      <c r="D17" s="257" t="s">
        <v>259</v>
      </c>
      <c r="E17" s="257"/>
      <c r="F17" s="73">
        <v>23</v>
      </c>
      <c r="G17" s="30">
        <v>55738</v>
      </c>
      <c r="H17" s="30">
        <v>32976</v>
      </c>
      <c r="I17" s="30"/>
    </row>
    <row r="18" spans="1:10">
      <c r="B18" s="20"/>
      <c r="C18" s="97" t="s">
        <v>86</v>
      </c>
      <c r="D18" s="257" t="s">
        <v>121</v>
      </c>
      <c r="E18" s="257"/>
      <c r="F18" s="73">
        <v>24</v>
      </c>
      <c r="G18" s="30">
        <v>0</v>
      </c>
      <c r="H18" s="30">
        <v>0</v>
      </c>
      <c r="I18" s="30"/>
    </row>
    <row r="19" spans="1:10">
      <c r="B19" s="20"/>
      <c r="C19" s="97" t="s">
        <v>163</v>
      </c>
      <c r="D19" s="257" t="s">
        <v>194</v>
      </c>
      <c r="E19" s="257"/>
      <c r="F19" s="73">
        <v>25</v>
      </c>
      <c r="G19" s="30">
        <v>3947</v>
      </c>
      <c r="H19" s="30">
        <v>794</v>
      </c>
      <c r="I19" s="30">
        <v>12858</v>
      </c>
    </row>
    <row r="20" spans="1:10" ht="7.5" customHeight="1">
      <c r="B20" s="75"/>
      <c r="C20" s="43"/>
      <c r="D20" s="43"/>
      <c r="E20" s="43"/>
      <c r="F20" s="43"/>
      <c r="G20" s="43"/>
      <c r="H20" s="43"/>
      <c r="I20" s="76"/>
    </row>
    <row r="21" spans="1:10" s="2" customFormat="1">
      <c r="A21" s="4"/>
      <c r="B21" s="92" t="s">
        <v>195</v>
      </c>
      <c r="C21" s="260" t="s">
        <v>120</v>
      </c>
      <c r="D21" s="260"/>
      <c r="E21" s="260"/>
      <c r="F21" s="71"/>
      <c r="G21" s="56">
        <v>45073</v>
      </c>
      <c r="H21" s="56">
        <v>60875</v>
      </c>
      <c r="I21" s="56">
        <v>52610</v>
      </c>
      <c r="J21" s="4"/>
    </row>
    <row r="22" spans="1:10">
      <c r="B22" s="91"/>
      <c r="C22" s="97" t="s">
        <v>81</v>
      </c>
      <c r="D22" s="257" t="s">
        <v>196</v>
      </c>
      <c r="E22" s="257"/>
      <c r="F22" s="73">
        <v>20</v>
      </c>
      <c r="G22" s="30">
        <v>3132</v>
      </c>
      <c r="H22" s="30">
        <v>2592</v>
      </c>
      <c r="I22" s="30">
        <v>43970</v>
      </c>
    </row>
    <row r="23" spans="1:10">
      <c r="B23" s="91"/>
      <c r="C23" s="97" t="s">
        <v>82</v>
      </c>
      <c r="D23" s="264" t="s">
        <v>71</v>
      </c>
      <c r="E23" s="264"/>
      <c r="F23" s="73">
        <v>21</v>
      </c>
      <c r="G23" s="30">
        <v>1751</v>
      </c>
      <c r="H23" s="30">
        <v>0</v>
      </c>
      <c r="I23" s="30">
        <v>258</v>
      </c>
    </row>
    <row r="24" spans="1:10">
      <c r="B24" s="24"/>
      <c r="C24" s="77" t="s">
        <v>83</v>
      </c>
      <c r="D24" s="261" t="s">
        <v>72</v>
      </c>
      <c r="E24" s="261"/>
      <c r="F24" s="73">
        <v>26</v>
      </c>
      <c r="G24" s="30">
        <v>1498</v>
      </c>
      <c r="H24" s="30">
        <v>844</v>
      </c>
      <c r="I24" s="30">
        <v>745</v>
      </c>
    </row>
    <row r="25" spans="1:10">
      <c r="B25" s="24"/>
      <c r="C25" s="77" t="s">
        <v>84</v>
      </c>
      <c r="D25" s="257" t="s">
        <v>260</v>
      </c>
      <c r="E25" s="257"/>
      <c r="F25" s="73">
        <v>23</v>
      </c>
      <c r="G25" s="30">
        <v>10257</v>
      </c>
      <c r="H25" s="30">
        <v>8093</v>
      </c>
      <c r="I25" s="30"/>
    </row>
    <row r="26" spans="1:10">
      <c r="B26" s="24"/>
      <c r="C26" s="77" t="s">
        <v>85</v>
      </c>
      <c r="D26" s="257" t="s">
        <v>121</v>
      </c>
      <c r="E26" s="257"/>
      <c r="F26" s="73">
        <v>24</v>
      </c>
      <c r="G26" s="30">
        <v>8380</v>
      </c>
      <c r="H26" s="30">
        <v>14463</v>
      </c>
      <c r="I26" s="30"/>
    </row>
    <row r="27" spans="1:10">
      <c r="B27" s="24"/>
      <c r="C27" s="77" t="s">
        <v>86</v>
      </c>
      <c r="D27" s="261" t="s">
        <v>102</v>
      </c>
      <c r="E27" s="261" t="s">
        <v>197</v>
      </c>
      <c r="F27" s="73">
        <v>27</v>
      </c>
      <c r="G27" s="30">
        <v>20055</v>
      </c>
      <c r="H27" s="30">
        <v>34883</v>
      </c>
      <c r="I27" s="30">
        <v>7637</v>
      </c>
    </row>
    <row r="28" spans="1:10" ht="7.5" customHeight="1">
      <c r="B28" s="75"/>
      <c r="C28" s="43"/>
      <c r="D28" s="43"/>
      <c r="E28" s="43"/>
      <c r="F28" s="43"/>
      <c r="G28" s="43"/>
      <c r="H28" s="43"/>
      <c r="I28" s="76"/>
    </row>
    <row r="29" spans="1:10" s="2" customFormat="1">
      <c r="A29" s="4"/>
      <c r="B29" s="72" t="s">
        <v>73</v>
      </c>
      <c r="C29" s="53"/>
      <c r="D29" s="72"/>
      <c r="E29" s="79"/>
      <c r="F29" s="71"/>
      <c r="G29" s="56">
        <v>549224</v>
      </c>
      <c r="H29" s="56">
        <v>472675</v>
      </c>
      <c r="I29" s="56">
        <v>302463</v>
      </c>
      <c r="J29" s="4"/>
    </row>
    <row r="30" spans="1:10" ht="13.5" thickBot="1">
      <c r="D30" s="6"/>
      <c r="E30" s="1"/>
    </row>
    <row r="31" spans="1:10" s="5" customFormat="1" ht="12" thickTop="1"/>
    <row r="32" spans="1:10">
      <c r="I32" s="48">
        <v>0</v>
      </c>
    </row>
    <row r="34" spans="8:8">
      <c r="H34" s="109"/>
    </row>
    <row r="35" spans="8:8">
      <c r="H35" s="109"/>
    </row>
    <row r="61" spans="6:6">
      <c r="F61" s="43"/>
    </row>
  </sheetData>
  <sheetProtection formatRows="0"/>
  <mergeCells count="17">
    <mergeCell ref="D25:E25"/>
    <mergeCell ref="D27:E27"/>
    <mergeCell ref="D10:E10"/>
    <mergeCell ref="D19:E19"/>
    <mergeCell ref="D17:E17"/>
    <mergeCell ref="D24:E24"/>
    <mergeCell ref="D23:E23"/>
    <mergeCell ref="D26:E26"/>
    <mergeCell ref="F2:F3"/>
    <mergeCell ref="B2:E3"/>
    <mergeCell ref="D15:E15"/>
    <mergeCell ref="D14:E14"/>
    <mergeCell ref="D13:E13"/>
    <mergeCell ref="D16:E16"/>
    <mergeCell ref="C21:E21"/>
    <mergeCell ref="D22:E22"/>
    <mergeCell ref="D18:E18"/>
  </mergeCells>
  <phoneticPr fontId="7" type="noConversion"/>
  <conditionalFormatting sqref="F29 F21:F27 F12:F19 F4:F10">
    <cfRule type="cellIs" dxfId="11" priority="30" stopIfTrue="1" operator="equal">
      <formula>0</formula>
    </cfRule>
  </conditionalFormatting>
  <pageMargins left="0.75" right="0.75" top="0.54" bottom="1" header="0.5" footer="0.5"/>
  <pageSetup paperSize="9" scale="99" orientation="portrait" r:id="rId1"/>
  <headerFooter alignWithMargins="0">
    <oddFooter>&amp;C&amp;7Informacja dodatkowa oraz noty objaśniające stanowią integralną część sprawozdania finansowego.&amp;R&amp;P</oddFooter>
  </headerFooter>
  <rowBreaks count="1" manualBreakCount="1">
    <brk id="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 enableFormatConditionsCalculation="0">
    <tabColor indexed="44"/>
    <pageSetUpPr fitToPage="1"/>
  </sheetPr>
  <dimension ref="A1:I63"/>
  <sheetViews>
    <sheetView view="pageBreakPreview" topLeftCell="A7" zoomScaleNormal="100" workbookViewId="0">
      <selection activeCell="G58" sqref="G58"/>
    </sheetView>
  </sheetViews>
  <sheetFormatPr defaultRowHeight="12.75"/>
  <cols>
    <col min="1" max="1" width="2.7109375" style="176" customWidth="1"/>
    <col min="2" max="2" width="3.7109375" style="180" customWidth="1"/>
    <col min="3" max="4" width="3.42578125" style="180" customWidth="1"/>
    <col min="5" max="5" width="48.85546875" style="180" customWidth="1"/>
    <col min="6" max="6" width="4.28515625" style="180" customWidth="1"/>
    <col min="7" max="7" width="11.7109375" style="180" customWidth="1"/>
    <col min="8" max="8" width="11.7109375" style="180" customWidth="1" collapsed="1"/>
    <col min="9" max="9" width="2.28515625" style="179" customWidth="1"/>
    <col min="10" max="16384" width="9.140625" style="168"/>
  </cols>
  <sheetData>
    <row r="1" spans="1:9" s="144" customFormat="1">
      <c r="A1" s="141"/>
      <c r="B1" s="142"/>
      <c r="C1" s="142"/>
      <c r="D1" s="142"/>
      <c r="E1" s="142"/>
      <c r="F1" s="142"/>
      <c r="G1" s="142"/>
      <c r="H1" s="183"/>
      <c r="I1" s="143"/>
    </row>
    <row r="2" spans="1:9" s="144" customFormat="1" ht="12" customHeight="1">
      <c r="A2" s="141"/>
      <c r="B2" s="265" t="s">
        <v>186</v>
      </c>
      <c r="C2" s="266"/>
      <c r="D2" s="266"/>
      <c r="E2" s="267"/>
      <c r="F2" s="258" t="s">
        <v>87</v>
      </c>
      <c r="G2" s="27" t="s">
        <v>399</v>
      </c>
      <c r="H2" s="27" t="s">
        <v>198</v>
      </c>
      <c r="I2" s="143"/>
    </row>
    <row r="3" spans="1:9" s="144" customFormat="1" ht="12" customHeight="1">
      <c r="A3" s="141"/>
      <c r="B3" s="268"/>
      <c r="C3" s="269"/>
      <c r="D3" s="269"/>
      <c r="E3" s="270"/>
      <c r="F3" s="274"/>
      <c r="G3" s="28" t="s">
        <v>209</v>
      </c>
      <c r="H3" s="28" t="s">
        <v>351</v>
      </c>
      <c r="I3" s="143"/>
    </row>
    <row r="4" spans="1:9" s="144" customFormat="1" ht="12" customHeight="1">
      <c r="A4" s="141"/>
      <c r="B4" s="271"/>
      <c r="C4" s="272"/>
      <c r="D4" s="272"/>
      <c r="E4" s="273"/>
      <c r="F4" s="259"/>
      <c r="G4" s="28"/>
      <c r="H4" s="233" t="s">
        <v>375</v>
      </c>
      <c r="I4" s="143"/>
    </row>
    <row r="5" spans="1:9" s="149" customFormat="1" ht="12" customHeight="1">
      <c r="A5" s="141"/>
      <c r="B5" s="137" t="s">
        <v>135</v>
      </c>
      <c r="C5" s="145" t="s">
        <v>325</v>
      </c>
      <c r="D5" s="145"/>
      <c r="E5" s="146"/>
      <c r="F5" s="73">
        <v>28</v>
      </c>
      <c r="G5" s="147">
        <v>61785</v>
      </c>
      <c r="H5" s="147">
        <v>44768</v>
      </c>
      <c r="I5" s="148"/>
    </row>
    <row r="6" spans="1:9" s="144" customFormat="1" ht="12" customHeight="1">
      <c r="A6" s="141"/>
      <c r="B6" s="150"/>
      <c r="C6" s="151" t="s">
        <v>77</v>
      </c>
      <c r="D6" s="279" t="s">
        <v>138</v>
      </c>
      <c r="E6" s="280"/>
      <c r="F6" s="140"/>
      <c r="G6" s="152">
        <v>8206</v>
      </c>
      <c r="H6" s="152">
        <v>5993</v>
      </c>
      <c r="I6" s="143"/>
    </row>
    <row r="7" spans="1:9" s="144" customFormat="1" ht="12" customHeight="1">
      <c r="A7" s="141"/>
      <c r="B7" s="150"/>
      <c r="C7" s="153" t="s">
        <v>91</v>
      </c>
      <c r="D7" s="279" t="s">
        <v>139</v>
      </c>
      <c r="E7" s="280"/>
      <c r="F7" s="140"/>
      <c r="G7" s="152">
        <v>50733</v>
      </c>
      <c r="H7" s="152">
        <v>35434</v>
      </c>
      <c r="I7" s="143"/>
    </row>
    <row r="8" spans="1:9" s="144" customFormat="1" ht="12" customHeight="1">
      <c r="A8" s="141"/>
      <c r="B8" s="150"/>
      <c r="C8" s="153" t="s">
        <v>195</v>
      </c>
      <c r="D8" s="279" t="s">
        <v>106</v>
      </c>
      <c r="E8" s="280"/>
      <c r="F8" s="140"/>
      <c r="G8" s="152">
        <v>2846</v>
      </c>
      <c r="H8" s="152">
        <v>3341</v>
      </c>
      <c r="I8" s="143"/>
    </row>
    <row r="9" spans="1:9" s="149" customFormat="1" ht="12" customHeight="1">
      <c r="A9" s="141"/>
      <c r="B9" s="137" t="s">
        <v>143</v>
      </c>
      <c r="C9" s="145" t="s">
        <v>122</v>
      </c>
      <c r="D9" s="145"/>
      <c r="E9" s="146"/>
      <c r="F9" s="73">
        <v>29</v>
      </c>
      <c r="G9" s="147">
        <v>-47758</v>
      </c>
      <c r="H9" s="147">
        <v>-37563</v>
      </c>
      <c r="I9" s="148"/>
    </row>
    <row r="10" spans="1:9" s="144" customFormat="1" ht="12" customHeight="1">
      <c r="A10" s="141"/>
      <c r="B10" s="150"/>
      <c r="C10" s="153" t="s">
        <v>77</v>
      </c>
      <c r="D10" s="275" t="s">
        <v>326</v>
      </c>
      <c r="E10" s="275"/>
      <c r="F10" s="140"/>
      <c r="G10" s="152">
        <v>-2719</v>
      </c>
      <c r="H10" s="152">
        <v>-2027</v>
      </c>
      <c r="I10" s="143"/>
    </row>
    <row r="11" spans="1:9" s="144" customFormat="1">
      <c r="A11" s="141"/>
      <c r="B11" s="150"/>
      <c r="C11" s="153" t="s">
        <v>91</v>
      </c>
      <c r="D11" s="275" t="s">
        <v>140</v>
      </c>
      <c r="E11" s="275"/>
      <c r="F11" s="140"/>
      <c r="G11" s="152">
        <v>-42350</v>
      </c>
      <c r="H11" s="152">
        <v>-32236</v>
      </c>
      <c r="I11" s="143"/>
    </row>
    <row r="12" spans="1:9" s="144" customFormat="1" ht="12" customHeight="1">
      <c r="A12" s="141"/>
      <c r="B12" s="150"/>
      <c r="C12" s="153" t="s">
        <v>195</v>
      </c>
      <c r="D12" s="275" t="s">
        <v>327</v>
      </c>
      <c r="E12" s="275"/>
      <c r="F12" s="140"/>
      <c r="G12" s="152">
        <v>-2689</v>
      </c>
      <c r="H12" s="152">
        <v>-3300</v>
      </c>
      <c r="I12" s="143"/>
    </row>
    <row r="13" spans="1:9" s="149" customFormat="1" ht="12" customHeight="1">
      <c r="A13" s="141"/>
      <c r="B13" s="137" t="s">
        <v>145</v>
      </c>
      <c r="C13" s="145" t="s">
        <v>319</v>
      </c>
      <c r="D13" s="145"/>
      <c r="E13" s="146"/>
      <c r="F13" s="146"/>
      <c r="G13" s="147">
        <v>14027</v>
      </c>
      <c r="H13" s="147">
        <v>7205</v>
      </c>
      <c r="I13" s="148"/>
    </row>
    <row r="14" spans="1:9" s="144" customFormat="1" ht="12" customHeight="1">
      <c r="A14" s="141"/>
      <c r="B14" s="150"/>
      <c r="C14" s="153" t="s">
        <v>77</v>
      </c>
      <c r="D14" s="275" t="s">
        <v>178</v>
      </c>
      <c r="E14" s="275"/>
      <c r="F14" s="140"/>
      <c r="G14" s="152">
        <v>-5024</v>
      </c>
      <c r="H14" s="152">
        <v>-2132</v>
      </c>
      <c r="I14" s="143"/>
    </row>
    <row r="15" spans="1:9" s="144" customFormat="1" ht="12" customHeight="1">
      <c r="A15" s="141"/>
      <c r="B15" s="150"/>
      <c r="C15" s="153" t="s">
        <v>91</v>
      </c>
      <c r="D15" s="275" t="s">
        <v>108</v>
      </c>
      <c r="E15" s="275"/>
      <c r="F15" s="140"/>
      <c r="G15" s="152">
        <v>-5055</v>
      </c>
      <c r="H15" s="152">
        <v>-4818</v>
      </c>
      <c r="I15" s="143"/>
    </row>
    <row r="16" spans="1:9" s="149" customFormat="1" ht="12" customHeight="1">
      <c r="A16" s="141"/>
      <c r="B16" s="137" t="s">
        <v>148</v>
      </c>
      <c r="C16" s="145" t="s">
        <v>328</v>
      </c>
      <c r="D16" s="145"/>
      <c r="E16" s="146"/>
      <c r="F16" s="146"/>
      <c r="G16" s="147">
        <v>3948</v>
      </c>
      <c r="H16" s="147">
        <v>255</v>
      </c>
      <c r="I16" s="148"/>
    </row>
    <row r="17" spans="1:9" s="149" customFormat="1" ht="21" customHeight="1">
      <c r="A17" s="141"/>
      <c r="B17" s="137"/>
      <c r="C17" s="151" t="s">
        <v>77</v>
      </c>
      <c r="D17" s="279" t="s">
        <v>267</v>
      </c>
      <c r="E17" s="280"/>
      <c r="F17" s="73">
        <v>30</v>
      </c>
      <c r="G17" s="147">
        <v>6326</v>
      </c>
      <c r="H17" s="147">
        <v>4482</v>
      </c>
      <c r="I17" s="148"/>
    </row>
    <row r="18" spans="1:9" s="149" customFormat="1" ht="21.75" customHeight="1">
      <c r="A18" s="141"/>
      <c r="B18" s="137" t="s">
        <v>74</v>
      </c>
      <c r="C18" s="276" t="s">
        <v>329</v>
      </c>
      <c r="D18" s="277"/>
      <c r="E18" s="278"/>
      <c r="F18" s="138"/>
      <c r="G18" s="147">
        <v>10274</v>
      </c>
      <c r="H18" s="147">
        <v>4737</v>
      </c>
      <c r="I18" s="148"/>
    </row>
    <row r="19" spans="1:9" s="149" customFormat="1" ht="12" customHeight="1">
      <c r="A19" s="141"/>
      <c r="B19" s="137"/>
      <c r="C19" s="153" t="s">
        <v>77</v>
      </c>
      <c r="D19" s="275" t="s">
        <v>103</v>
      </c>
      <c r="E19" s="275"/>
      <c r="F19" s="140"/>
      <c r="G19" s="152">
        <v>-199</v>
      </c>
      <c r="H19" s="152">
        <v>0</v>
      </c>
      <c r="I19" s="148"/>
    </row>
    <row r="20" spans="1:9" s="144" customFormat="1" ht="12" customHeight="1">
      <c r="A20" s="141"/>
      <c r="B20" s="154"/>
      <c r="C20" s="153" t="s">
        <v>91</v>
      </c>
      <c r="D20" s="275" t="s">
        <v>244</v>
      </c>
      <c r="E20" s="275"/>
      <c r="F20" s="73">
        <v>31</v>
      </c>
      <c r="G20" s="152">
        <v>4542</v>
      </c>
      <c r="H20" s="152">
        <v>728</v>
      </c>
      <c r="I20" s="143"/>
    </row>
    <row r="21" spans="1:9" s="144" customFormat="1" ht="12" customHeight="1" collapsed="1">
      <c r="A21" s="141"/>
      <c r="B21" s="154"/>
      <c r="C21" s="155"/>
      <c r="D21" s="151">
        <v>1</v>
      </c>
      <c r="E21" s="140" t="s">
        <v>268</v>
      </c>
      <c r="F21" s="140"/>
      <c r="G21" s="152">
        <v>1680</v>
      </c>
      <c r="H21" s="152">
        <v>371</v>
      </c>
      <c r="I21" s="143"/>
    </row>
    <row r="22" spans="1:9" s="144" customFormat="1" collapsed="1">
      <c r="A22" s="141"/>
      <c r="B22" s="154"/>
      <c r="C22" s="151"/>
      <c r="D22" s="151">
        <v>2</v>
      </c>
      <c r="E22" s="156" t="s">
        <v>188</v>
      </c>
      <c r="F22" s="156"/>
      <c r="G22" s="152">
        <v>2862</v>
      </c>
      <c r="H22" s="152">
        <v>357</v>
      </c>
      <c r="I22" s="143"/>
    </row>
    <row r="23" spans="1:9" s="144" customFormat="1" ht="12" customHeight="1">
      <c r="A23" s="141"/>
      <c r="B23" s="154"/>
      <c r="C23" s="153" t="s">
        <v>195</v>
      </c>
      <c r="D23" s="275" t="s">
        <v>245</v>
      </c>
      <c r="E23" s="275"/>
      <c r="F23" s="73">
        <v>32</v>
      </c>
      <c r="G23" s="152">
        <v>-3296</v>
      </c>
      <c r="H23" s="152">
        <v>-1784</v>
      </c>
      <c r="I23" s="143"/>
    </row>
    <row r="24" spans="1:9" s="144" customFormat="1">
      <c r="A24" s="141"/>
      <c r="B24" s="154"/>
      <c r="C24" s="155"/>
      <c r="D24" s="151">
        <v>1</v>
      </c>
      <c r="E24" s="156" t="s">
        <v>141</v>
      </c>
      <c r="F24" s="156"/>
      <c r="G24" s="152">
        <v>0</v>
      </c>
      <c r="H24" s="152">
        <v>-34</v>
      </c>
      <c r="I24" s="143"/>
    </row>
    <row r="25" spans="1:9" s="144" customFormat="1" ht="12.75" customHeight="1">
      <c r="A25" s="141"/>
      <c r="B25" s="154"/>
      <c r="C25" s="151"/>
      <c r="D25" s="151">
        <v>2</v>
      </c>
      <c r="E25" s="140" t="s">
        <v>268</v>
      </c>
      <c r="F25" s="140"/>
      <c r="G25" s="152">
        <v>-736</v>
      </c>
      <c r="H25" s="152">
        <v>-419</v>
      </c>
      <c r="I25" s="143"/>
    </row>
    <row r="26" spans="1:9" s="144" customFormat="1" ht="12" customHeight="1">
      <c r="A26" s="141"/>
      <c r="B26" s="154"/>
      <c r="C26" s="155"/>
      <c r="D26" s="151">
        <v>3</v>
      </c>
      <c r="E26" s="156" t="s">
        <v>142</v>
      </c>
      <c r="F26" s="156"/>
      <c r="G26" s="152">
        <v>-696</v>
      </c>
      <c r="H26" s="152">
        <v>-818</v>
      </c>
      <c r="I26" s="143"/>
    </row>
    <row r="27" spans="1:9" s="144" customFormat="1" ht="12" customHeight="1" collapsed="1">
      <c r="A27" s="141"/>
      <c r="B27" s="154"/>
      <c r="C27" s="155"/>
      <c r="D27" s="151">
        <v>4</v>
      </c>
      <c r="E27" s="156" t="s">
        <v>189</v>
      </c>
      <c r="F27" s="156"/>
      <c r="G27" s="152">
        <v>-1864</v>
      </c>
      <c r="H27" s="152">
        <v>-513</v>
      </c>
      <c r="I27" s="143"/>
    </row>
    <row r="28" spans="1:9" s="149" customFormat="1" ht="12" customHeight="1">
      <c r="A28" s="141"/>
      <c r="B28" s="157" t="s">
        <v>75</v>
      </c>
      <c r="C28" s="281" t="s">
        <v>330</v>
      </c>
      <c r="D28" s="281"/>
      <c r="E28" s="281"/>
      <c r="F28" s="139"/>
      <c r="G28" s="147">
        <v>11321</v>
      </c>
      <c r="H28" s="147">
        <v>3681</v>
      </c>
      <c r="I28" s="148"/>
    </row>
    <row r="29" spans="1:9" s="144" customFormat="1" ht="12" customHeight="1">
      <c r="A29" s="141"/>
      <c r="B29" s="158"/>
      <c r="C29" s="153" t="s">
        <v>77</v>
      </c>
      <c r="D29" s="275" t="s">
        <v>58</v>
      </c>
      <c r="E29" s="275"/>
      <c r="F29" s="73">
        <v>33</v>
      </c>
      <c r="G29" s="152">
        <v>555</v>
      </c>
      <c r="H29" s="152">
        <v>754</v>
      </c>
      <c r="I29" s="143"/>
    </row>
    <row r="30" spans="1:9" s="144" customFormat="1" ht="12" customHeight="1">
      <c r="A30" s="141"/>
      <c r="B30" s="158"/>
      <c r="C30" s="155"/>
      <c r="D30" s="151">
        <v>1</v>
      </c>
      <c r="E30" s="156" t="s">
        <v>144</v>
      </c>
      <c r="F30" s="156"/>
      <c r="G30" s="152">
        <v>555</v>
      </c>
      <c r="H30" s="152">
        <v>745</v>
      </c>
      <c r="I30" s="143"/>
    </row>
    <row r="31" spans="1:9" s="144" customFormat="1" ht="12" customHeight="1" collapsed="1">
      <c r="A31" s="141"/>
      <c r="B31" s="158"/>
      <c r="C31" s="155"/>
      <c r="D31" s="151">
        <v>2</v>
      </c>
      <c r="E31" s="156" t="s">
        <v>190</v>
      </c>
      <c r="F31" s="156"/>
      <c r="G31" s="152">
        <v>0</v>
      </c>
      <c r="H31" s="152">
        <v>9</v>
      </c>
      <c r="I31" s="143"/>
    </row>
    <row r="32" spans="1:9" s="144" customFormat="1" ht="12" customHeight="1" collapsed="1">
      <c r="A32" s="141"/>
      <c r="B32" s="158"/>
      <c r="C32" s="153" t="s">
        <v>91</v>
      </c>
      <c r="D32" s="275" t="s">
        <v>57</v>
      </c>
      <c r="E32" s="275"/>
      <c r="F32" s="73">
        <v>34</v>
      </c>
      <c r="G32" s="152">
        <v>-5536</v>
      </c>
      <c r="H32" s="152">
        <v>-4683</v>
      </c>
      <c r="I32" s="143"/>
    </row>
    <row r="33" spans="1:9" s="144" customFormat="1" ht="12" customHeight="1">
      <c r="A33" s="141"/>
      <c r="B33" s="158"/>
      <c r="C33" s="155"/>
      <c r="D33" s="151">
        <v>1</v>
      </c>
      <c r="E33" s="140" t="s">
        <v>144</v>
      </c>
      <c r="F33" s="140"/>
      <c r="G33" s="152">
        <v>-3494</v>
      </c>
      <c r="H33" s="152">
        <v>-3026</v>
      </c>
      <c r="I33" s="143"/>
    </row>
    <row r="34" spans="1:9" s="144" customFormat="1" collapsed="1">
      <c r="A34" s="141"/>
      <c r="B34" s="158"/>
      <c r="C34" s="155"/>
      <c r="D34" s="151">
        <v>2</v>
      </c>
      <c r="E34" s="156" t="s">
        <v>286</v>
      </c>
      <c r="F34" s="156"/>
      <c r="G34" s="152">
        <v>-6</v>
      </c>
      <c r="H34" s="152">
        <v>-6</v>
      </c>
      <c r="I34" s="143"/>
    </row>
    <row r="35" spans="1:9" s="144" customFormat="1" ht="12" customHeight="1">
      <c r="A35" s="141"/>
      <c r="B35" s="158"/>
      <c r="C35" s="155"/>
      <c r="D35" s="151">
        <v>3</v>
      </c>
      <c r="E35" s="156" t="s">
        <v>190</v>
      </c>
      <c r="F35" s="156"/>
      <c r="G35" s="152">
        <v>-2036</v>
      </c>
      <c r="H35" s="152">
        <v>-1651</v>
      </c>
      <c r="I35" s="143"/>
    </row>
    <row r="36" spans="1:9" s="144" customFormat="1">
      <c r="A36" s="141"/>
      <c r="B36" s="158"/>
      <c r="C36" s="151" t="s">
        <v>195</v>
      </c>
      <c r="D36" s="275" t="s">
        <v>380</v>
      </c>
      <c r="E36" s="275"/>
      <c r="F36" s="156"/>
      <c r="G36" s="152">
        <v>-131</v>
      </c>
      <c r="H36" s="152">
        <v>-165</v>
      </c>
      <c r="I36" s="143"/>
    </row>
    <row r="37" spans="1:9" s="149" customFormat="1" ht="12" customHeight="1" collapsed="1">
      <c r="A37" s="141"/>
      <c r="B37" s="157" t="s">
        <v>76</v>
      </c>
      <c r="C37" s="281" t="s">
        <v>377</v>
      </c>
      <c r="D37" s="281"/>
      <c r="E37" s="281"/>
      <c r="F37" s="139"/>
      <c r="G37" s="147">
        <v>6209</v>
      </c>
      <c r="H37" s="147">
        <v>-413</v>
      </c>
      <c r="I37" s="148"/>
    </row>
    <row r="38" spans="1:9" s="144" customFormat="1" ht="12" customHeight="1">
      <c r="A38" s="141"/>
      <c r="B38" s="157"/>
      <c r="C38" s="153" t="s">
        <v>77</v>
      </c>
      <c r="D38" s="275" t="s">
        <v>211</v>
      </c>
      <c r="E38" s="275"/>
      <c r="F38" s="73">
        <v>35</v>
      </c>
      <c r="G38" s="152">
        <v>3751</v>
      </c>
      <c r="H38" s="152">
        <v>5064</v>
      </c>
      <c r="I38" s="143"/>
    </row>
    <row r="39" spans="1:9" s="144" customFormat="1" ht="12" customHeight="1">
      <c r="A39" s="141"/>
      <c r="B39" s="158"/>
      <c r="C39" s="151"/>
      <c r="D39" s="151">
        <v>1</v>
      </c>
      <c r="E39" s="156" t="s">
        <v>146</v>
      </c>
      <c r="F39" s="156"/>
      <c r="G39" s="152">
        <v>-177</v>
      </c>
      <c r="H39" s="152">
        <v>-2</v>
      </c>
      <c r="I39" s="143"/>
    </row>
    <row r="40" spans="1:9" s="149" customFormat="1" ht="12" customHeight="1">
      <c r="A40" s="141"/>
      <c r="B40" s="158"/>
      <c r="C40" s="151"/>
      <c r="D40" s="151">
        <v>2</v>
      </c>
      <c r="E40" s="156" t="s">
        <v>147</v>
      </c>
      <c r="F40" s="156"/>
      <c r="G40" s="152">
        <v>3928</v>
      </c>
      <c r="H40" s="152">
        <v>5066</v>
      </c>
      <c r="I40" s="148"/>
    </row>
    <row r="41" spans="1:9" s="149" customFormat="1" ht="12" customHeight="1">
      <c r="A41" s="141"/>
      <c r="B41" s="157" t="s">
        <v>179</v>
      </c>
      <c r="C41" s="281" t="s">
        <v>331</v>
      </c>
      <c r="D41" s="281"/>
      <c r="E41" s="281"/>
      <c r="F41" s="181"/>
      <c r="G41" s="159">
        <v>9960</v>
      </c>
      <c r="H41" s="159">
        <v>4651</v>
      </c>
      <c r="I41" s="148"/>
    </row>
    <row r="42" spans="1:9" s="149" customFormat="1" ht="3" customHeight="1">
      <c r="A42" s="141"/>
      <c r="B42" s="160"/>
      <c r="C42" s="161"/>
      <c r="D42" s="161"/>
      <c r="E42" s="161"/>
      <c r="F42" s="161"/>
      <c r="G42" s="161"/>
      <c r="H42" s="161"/>
      <c r="I42" s="148"/>
    </row>
    <row r="43" spans="1:9" s="144" customFormat="1" ht="12" customHeight="1">
      <c r="A43" s="141"/>
      <c r="B43" s="162" t="s">
        <v>149</v>
      </c>
      <c r="C43" s="163"/>
      <c r="D43" s="164"/>
      <c r="E43" s="165"/>
      <c r="F43" s="182"/>
      <c r="G43" s="166">
        <v>-2493</v>
      </c>
      <c r="H43" s="166">
        <v>689</v>
      </c>
      <c r="I43" s="167"/>
    </row>
    <row r="44" spans="1:9" s="149" customFormat="1" ht="12" customHeight="1">
      <c r="A44" s="141"/>
      <c r="B44" s="285" t="s">
        <v>150</v>
      </c>
      <c r="C44" s="285"/>
      <c r="D44" s="285"/>
      <c r="E44" s="285"/>
      <c r="F44" s="136"/>
      <c r="G44" s="147">
        <v>7467</v>
      </c>
      <c r="H44" s="147">
        <v>5340</v>
      </c>
      <c r="I44" s="148"/>
    </row>
    <row r="45" spans="1:9" s="144" customFormat="1">
      <c r="A45" s="141"/>
      <c r="B45" s="160"/>
      <c r="C45" s="161"/>
      <c r="D45" s="161"/>
      <c r="E45" s="161"/>
      <c r="F45" s="161"/>
      <c r="G45" s="161"/>
      <c r="H45" s="161"/>
      <c r="I45" s="143"/>
    </row>
    <row r="46" spans="1:9" s="144" customFormat="1" ht="3" customHeight="1">
      <c r="A46" s="141"/>
      <c r="B46" s="160"/>
      <c r="C46" s="161"/>
      <c r="D46" s="161"/>
      <c r="E46" s="161"/>
      <c r="F46" s="161"/>
      <c r="G46" s="161"/>
      <c r="H46" s="161"/>
      <c r="I46" s="143"/>
    </row>
    <row r="47" spans="1:9" ht="12" customHeight="1">
      <c r="A47" s="141"/>
      <c r="B47" s="285" t="s">
        <v>155</v>
      </c>
      <c r="C47" s="285"/>
      <c r="D47" s="285"/>
      <c r="E47" s="285"/>
      <c r="F47" s="136"/>
      <c r="G47" s="152"/>
      <c r="H47" s="152"/>
      <c r="I47" s="143"/>
    </row>
    <row r="48" spans="1:9" ht="12" customHeight="1">
      <c r="A48" s="141"/>
      <c r="B48" s="169" t="s">
        <v>367</v>
      </c>
      <c r="C48" s="170" t="s">
        <v>104</v>
      </c>
      <c r="D48" s="170"/>
      <c r="E48" s="170"/>
      <c r="F48" s="136"/>
      <c r="G48" s="152">
        <v>9960</v>
      </c>
      <c r="H48" s="152">
        <v>4651</v>
      </c>
      <c r="I48" s="143"/>
    </row>
    <row r="49" spans="1:9" ht="12" customHeight="1">
      <c r="A49" s="141"/>
      <c r="B49" s="169" t="s">
        <v>367</v>
      </c>
      <c r="C49" s="170" t="s">
        <v>105</v>
      </c>
      <c r="D49" s="170"/>
      <c r="E49" s="170"/>
      <c r="F49" s="136"/>
      <c r="G49" s="152">
        <v>0</v>
      </c>
      <c r="H49" s="152">
        <v>0</v>
      </c>
      <c r="I49" s="143"/>
    </row>
    <row r="50" spans="1:9" ht="3" customHeight="1">
      <c r="A50" s="141"/>
      <c r="B50" s="171"/>
      <c r="C50" s="172"/>
      <c r="D50" s="172"/>
      <c r="E50" s="172"/>
      <c r="F50" s="172"/>
      <c r="G50" s="172"/>
      <c r="H50" s="172"/>
      <c r="I50" s="143"/>
    </row>
    <row r="51" spans="1:9" ht="12" customHeight="1">
      <c r="A51" s="141"/>
      <c r="B51" s="285" t="s">
        <v>150</v>
      </c>
      <c r="C51" s="285"/>
      <c r="D51" s="285"/>
      <c r="E51" s="285"/>
      <c r="F51" s="136"/>
      <c r="G51" s="152"/>
      <c r="H51" s="152"/>
      <c r="I51" s="143"/>
    </row>
    <row r="52" spans="1:9" ht="12" customHeight="1">
      <c r="A52" s="141"/>
      <c r="B52" s="169" t="s">
        <v>367</v>
      </c>
      <c r="C52" s="170" t="s">
        <v>170</v>
      </c>
      <c r="D52" s="170"/>
      <c r="E52" s="170"/>
      <c r="F52" s="136"/>
      <c r="G52" s="152">
        <v>7467</v>
      </c>
      <c r="H52" s="152">
        <v>5340</v>
      </c>
      <c r="I52" s="143"/>
    </row>
    <row r="53" spans="1:9" ht="12" customHeight="1">
      <c r="A53" s="141"/>
      <c r="B53" s="169" t="s">
        <v>367</v>
      </c>
      <c r="C53" s="170" t="s">
        <v>171</v>
      </c>
      <c r="D53" s="170"/>
      <c r="E53" s="170"/>
      <c r="F53" s="136"/>
      <c r="G53" s="152">
        <v>0</v>
      </c>
      <c r="H53" s="152">
        <v>0</v>
      </c>
      <c r="I53" s="143"/>
    </row>
    <row r="54" spans="1:9" ht="3" customHeight="1">
      <c r="A54" s="141"/>
      <c r="B54" s="171"/>
      <c r="C54" s="172"/>
      <c r="D54" s="172"/>
      <c r="E54" s="172"/>
      <c r="F54" s="172"/>
      <c r="G54" s="172"/>
      <c r="H54" s="172"/>
      <c r="I54" s="143"/>
    </row>
    <row r="55" spans="1:9" ht="12" customHeight="1">
      <c r="A55" s="141"/>
      <c r="B55" s="173" t="s">
        <v>180</v>
      </c>
      <c r="C55" s="172"/>
      <c r="D55" s="172"/>
      <c r="E55" s="172"/>
      <c r="F55" s="136"/>
      <c r="G55" s="152">
        <v>62440227</v>
      </c>
      <c r="H55" s="152">
        <v>57183741</v>
      </c>
      <c r="I55" s="143"/>
    </row>
    <row r="56" spans="1:9" ht="3" customHeight="1">
      <c r="A56" s="141"/>
      <c r="B56" s="171"/>
      <c r="C56" s="172"/>
      <c r="D56" s="172"/>
      <c r="E56" s="172"/>
      <c r="F56" s="172"/>
      <c r="G56" s="172"/>
      <c r="H56" s="172"/>
      <c r="I56" s="143"/>
    </row>
    <row r="57" spans="1:9">
      <c r="A57" s="141"/>
      <c r="B57" s="282" t="s">
        <v>15</v>
      </c>
      <c r="C57" s="283"/>
      <c r="D57" s="283"/>
      <c r="E57" s="284"/>
      <c r="F57" s="73">
        <v>39</v>
      </c>
      <c r="G57" s="152"/>
      <c r="H57" s="152"/>
      <c r="I57" s="143"/>
    </row>
    <row r="58" spans="1:9" ht="12" customHeight="1">
      <c r="A58" s="141"/>
      <c r="B58" s="174" t="s">
        <v>172</v>
      </c>
      <c r="C58" s="170"/>
      <c r="D58" s="170"/>
      <c r="E58" s="170"/>
      <c r="F58" s="136"/>
      <c r="G58" s="175">
        <v>0.15951255270100156</v>
      </c>
      <c r="H58" s="175">
        <v>8.1334307946029624E-2</v>
      </c>
      <c r="I58" s="143"/>
    </row>
    <row r="59" spans="1:9" ht="12" customHeight="1">
      <c r="A59" s="141"/>
      <c r="B59" s="174" t="s">
        <v>173</v>
      </c>
      <c r="C59" s="170"/>
      <c r="D59" s="170"/>
      <c r="E59" s="170"/>
      <c r="F59" s="136"/>
      <c r="G59" s="175">
        <v>0.15951255270100156</v>
      </c>
      <c r="H59" s="175">
        <v>8.1334307946029624E-2</v>
      </c>
      <c r="I59" s="143"/>
    </row>
    <row r="60" spans="1:9">
      <c r="B60" s="177"/>
      <c r="C60" s="177"/>
      <c r="D60" s="177"/>
      <c r="E60" s="178"/>
      <c r="F60" s="178"/>
      <c r="G60" s="177"/>
      <c r="H60" s="177"/>
    </row>
    <row r="62" spans="1:9">
      <c r="H62" s="109"/>
    </row>
    <row r="63" spans="1:9">
      <c r="G63" s="184"/>
    </row>
  </sheetData>
  <sheetProtection formatRows="0"/>
  <mergeCells count="26">
    <mergeCell ref="D36:E36"/>
    <mergeCell ref="D38:E38"/>
    <mergeCell ref="C37:E37"/>
    <mergeCell ref="B57:E57"/>
    <mergeCell ref="B51:E51"/>
    <mergeCell ref="B44:E44"/>
    <mergeCell ref="B47:E47"/>
    <mergeCell ref="C41:E41"/>
    <mergeCell ref="D20:E20"/>
    <mergeCell ref="D23:E23"/>
    <mergeCell ref="D29:E29"/>
    <mergeCell ref="D32:E32"/>
    <mergeCell ref="C28:E28"/>
    <mergeCell ref="D10:E10"/>
    <mergeCell ref="D11:E11"/>
    <mergeCell ref="D19:E19"/>
    <mergeCell ref="D15:E15"/>
    <mergeCell ref="B2:E4"/>
    <mergeCell ref="F2:F4"/>
    <mergeCell ref="D12:E12"/>
    <mergeCell ref="C18:E18"/>
    <mergeCell ref="D17:E17"/>
    <mergeCell ref="D14:E14"/>
    <mergeCell ref="D6:E6"/>
    <mergeCell ref="D7:E7"/>
    <mergeCell ref="D8:E8"/>
  </mergeCells>
  <phoneticPr fontId="7" type="noConversion"/>
  <conditionalFormatting sqref="F38 F57 F32 F29 F23 F20 F17 F9 F5">
    <cfRule type="cellIs" dxfId="10" priority="14" stopIfTrue="1" operator="equal">
      <formula>0</formula>
    </cfRule>
  </conditionalFormatting>
  <pageMargins left="0.75" right="0.75" top="0.55000000000000004" bottom="1" header="0.5" footer="0.5"/>
  <pageSetup paperSize="9" scale="95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 enableFormatConditionsCalculation="0">
    <tabColor rgb="FFFFFF00"/>
  </sheetPr>
  <dimension ref="A1:Z61"/>
  <sheetViews>
    <sheetView topLeftCell="A31" workbookViewId="0">
      <selection activeCell="R36" sqref="R36"/>
    </sheetView>
  </sheetViews>
  <sheetFormatPr defaultRowHeight="12.75" outlineLevelCol="1"/>
  <cols>
    <col min="1" max="1" width="35.7109375" customWidth="1"/>
    <col min="2" max="5" width="8.42578125" customWidth="1"/>
    <col min="6" max="7" width="9.42578125" hidden="1" customWidth="1" outlineLevel="1"/>
    <col min="8" max="8" width="8.42578125" customWidth="1" collapsed="1"/>
    <col min="9" max="15" width="8.42578125" customWidth="1"/>
    <col min="16" max="16" width="11.5703125" style="101" customWidth="1"/>
    <col min="17" max="17" width="7.140625" style="2" customWidth="1"/>
    <col min="18" max="18" width="8.140625" customWidth="1"/>
    <col min="20" max="21" width="12.42578125" customWidth="1"/>
    <col min="22" max="22" width="12.42578125" hidden="1" customWidth="1" outlineLevel="1"/>
    <col min="23" max="23" width="12.42578125" customWidth="1" collapsed="1"/>
    <col min="24" max="26" width="12.42578125" customWidth="1"/>
  </cols>
  <sheetData>
    <row r="1" spans="1:26">
      <c r="B1" s="17">
        <f>RZiS!G6-B6</f>
        <v>0</v>
      </c>
      <c r="C1" s="17" t="e">
        <f>RZiS!#REF!-C6</f>
        <v>#REF!</v>
      </c>
      <c r="D1" s="17">
        <f>RZiS!G7-D6</f>
        <v>0</v>
      </c>
      <c r="E1" s="17" t="e">
        <f>RZiS!#REF!-E6</f>
        <v>#REF!</v>
      </c>
      <c r="H1" s="17">
        <f>RZiS!G8-H6</f>
        <v>0</v>
      </c>
      <c r="I1" s="17" t="e">
        <f>RZiS!#REF!-I6</f>
        <v>#REF!</v>
      </c>
      <c r="J1" s="17">
        <f>RZiS!G5-J6</f>
        <v>0</v>
      </c>
      <c r="K1" s="17" t="e">
        <f>RZiS!#REF!-K6</f>
        <v>#REF!</v>
      </c>
      <c r="N1" s="17">
        <f>RZiS!G5-N6</f>
        <v>0</v>
      </c>
      <c r="O1" s="17" t="e">
        <f>RZiS!#REF!-O6</f>
        <v>#REF!</v>
      </c>
    </row>
    <row r="2" spans="1:26">
      <c r="B2" s="17">
        <f>RZiS!G10-B9</f>
        <v>0</v>
      </c>
      <c r="C2" s="17" t="e">
        <f>RZiS!#REF!-C9</f>
        <v>#REF!</v>
      </c>
      <c r="D2" s="17">
        <f>RZiS!G11-D9</f>
        <v>0</v>
      </c>
      <c r="E2" s="17" t="e">
        <f>RZiS!#REF!-E9</f>
        <v>#REF!</v>
      </c>
      <c r="H2" s="17">
        <f>RZiS!G12-H9</f>
        <v>6014</v>
      </c>
      <c r="I2" s="17" t="e">
        <f>RZiS!#REF!-I9</f>
        <v>#REF!</v>
      </c>
      <c r="J2" s="17">
        <f>RZiS!G9-J9</f>
        <v>6014</v>
      </c>
      <c r="K2" s="17" t="e">
        <f>RZiS!#REF!-K9</f>
        <v>#REF!</v>
      </c>
      <c r="N2" s="17">
        <f>RZiS!G9-N9</f>
        <v>0</v>
      </c>
      <c r="O2" s="17" t="e">
        <f>RZiS!#REF!-O9</f>
        <v>#REF!</v>
      </c>
    </row>
    <row r="3" spans="1:26">
      <c r="A3" s="203" t="s">
        <v>398</v>
      </c>
      <c r="B3" s="17">
        <f>RZiS!G6+RZiS!G10-B10</f>
        <v>-686</v>
      </c>
      <c r="C3" s="17" t="e">
        <f>RZiS!#REF!+RZiS!#REF!-C10</f>
        <v>#REF!</v>
      </c>
      <c r="D3" s="17">
        <f>RZiS!G7+RZiS!G11-D10</f>
        <v>-26</v>
      </c>
      <c r="E3" s="17" t="e">
        <f>RZiS!#REF!+RZiS!#REF!-E10</f>
        <v>#REF!</v>
      </c>
      <c r="H3" s="17">
        <f>RZiS!G8+RZiS!G12-H10</f>
        <v>-2859</v>
      </c>
      <c r="I3" s="17" t="e">
        <f>RZiS!#REF!+RZiS!#REF!-I10</f>
        <v>#REF!</v>
      </c>
      <c r="J3" s="17">
        <f>RZiS!G5+RZiS!G9-J10</f>
        <v>-3571</v>
      </c>
      <c r="K3" s="17" t="e">
        <f>RZiS!#REF!+RZiS!#REF!-K10</f>
        <v>#REF!</v>
      </c>
      <c r="N3" s="17">
        <f>RZiS!G5+RZiS!G9-N10</f>
        <v>0</v>
      </c>
      <c r="O3" s="17" t="e">
        <f>RZiS!#REF!+RZiS!#REF!-O10</f>
        <v>#REF!</v>
      </c>
    </row>
    <row r="4" spans="1:26" ht="24.75">
      <c r="A4" s="207" t="s">
        <v>292</v>
      </c>
      <c r="B4" s="294" t="s">
        <v>262</v>
      </c>
      <c r="C4" s="295"/>
      <c r="D4" s="286" t="s">
        <v>263</v>
      </c>
      <c r="E4" s="287"/>
      <c r="F4" s="296" t="s">
        <v>314</v>
      </c>
      <c r="G4" s="297"/>
      <c r="H4" s="286" t="s">
        <v>264</v>
      </c>
      <c r="I4" s="287"/>
      <c r="J4" s="286" t="s">
        <v>295</v>
      </c>
      <c r="K4" s="287"/>
      <c r="L4" s="286" t="s">
        <v>296</v>
      </c>
      <c r="M4" s="287"/>
      <c r="N4" s="286" t="s">
        <v>297</v>
      </c>
      <c r="O4" s="287"/>
      <c r="T4" s="204" t="s">
        <v>134</v>
      </c>
      <c r="U4" s="205" t="s">
        <v>293</v>
      </c>
      <c r="V4" s="205" t="s">
        <v>314</v>
      </c>
      <c r="W4" s="205" t="s">
        <v>294</v>
      </c>
      <c r="X4" s="205" t="s">
        <v>295</v>
      </c>
      <c r="Y4" s="205" t="s">
        <v>296</v>
      </c>
      <c r="Z4" s="205" t="s">
        <v>297</v>
      </c>
    </row>
    <row r="5" spans="1:26" ht="19.5" customHeight="1">
      <c r="A5" s="208"/>
      <c r="B5" s="209" t="e">
        <f>#REF!&amp;"-"&amp;#REF!</f>
        <v>#REF!</v>
      </c>
      <c r="C5" s="209" t="s">
        <v>400</v>
      </c>
      <c r="D5" s="209" t="e">
        <f t="shared" ref="D5:O5" si="0">B5</f>
        <v>#REF!</v>
      </c>
      <c r="E5" s="209" t="str">
        <f t="shared" si="0"/>
        <v>01.07.2014-30.09.2014</v>
      </c>
      <c r="F5" s="209" t="e">
        <f t="shared" si="0"/>
        <v>#REF!</v>
      </c>
      <c r="G5" s="209" t="str">
        <f t="shared" si="0"/>
        <v>01.07.2014-30.09.2014</v>
      </c>
      <c r="H5" s="209" t="e">
        <f t="shared" si="0"/>
        <v>#REF!</v>
      </c>
      <c r="I5" s="209" t="str">
        <f t="shared" si="0"/>
        <v>01.07.2014-30.09.2014</v>
      </c>
      <c r="J5" s="209" t="e">
        <f t="shared" si="0"/>
        <v>#REF!</v>
      </c>
      <c r="K5" s="209" t="str">
        <f t="shared" si="0"/>
        <v>01.07.2014-30.09.2014</v>
      </c>
      <c r="L5" s="209" t="e">
        <f t="shared" si="0"/>
        <v>#REF!</v>
      </c>
      <c r="M5" s="209" t="str">
        <f t="shared" si="0"/>
        <v>01.07.2014-30.09.2014</v>
      </c>
      <c r="N5" s="209" t="e">
        <f t="shared" si="0"/>
        <v>#REF!</v>
      </c>
      <c r="O5" s="209" t="str">
        <f t="shared" si="0"/>
        <v>01.07.2014-30.09.2014</v>
      </c>
      <c r="T5" s="236" t="s">
        <v>401</v>
      </c>
      <c r="U5" s="236" t="str">
        <f t="shared" ref="U5:Z5" si="1">$T$5</f>
        <v>01.01.2014-30.06.2014</v>
      </c>
      <c r="V5" s="236" t="str">
        <f t="shared" si="1"/>
        <v>01.01.2014-30.06.2014</v>
      </c>
      <c r="W5" s="236" t="str">
        <f t="shared" si="1"/>
        <v>01.01.2014-30.06.2014</v>
      </c>
      <c r="X5" s="236" t="str">
        <f t="shared" si="1"/>
        <v>01.01.2014-30.06.2014</v>
      </c>
      <c r="Y5" s="236" t="str">
        <f t="shared" si="1"/>
        <v>01.01.2014-30.06.2014</v>
      </c>
      <c r="Z5" s="236" t="str">
        <f t="shared" si="1"/>
        <v>01.01.2014-30.06.2014</v>
      </c>
    </row>
    <row r="6" spans="1:26" ht="21">
      <c r="A6" s="210" t="s">
        <v>298</v>
      </c>
      <c r="B6" s="237">
        <f>'Segmenty - RZiS'!C4</f>
        <v>8206</v>
      </c>
      <c r="C6" s="237">
        <f>B6-T6</f>
        <v>4475</v>
      </c>
      <c r="D6" s="237">
        <f>'Segmenty - RZiS'!D4</f>
        <v>50733</v>
      </c>
      <c r="E6" s="237">
        <f>D6-U6</f>
        <v>27241</v>
      </c>
      <c r="F6" s="237"/>
      <c r="G6" s="237"/>
      <c r="H6" s="237">
        <f>'Segmenty - RZiS'!E4</f>
        <v>2846</v>
      </c>
      <c r="I6" s="237">
        <f>H6-W6</f>
        <v>1735</v>
      </c>
      <c r="J6" s="237">
        <f>B6+D6+F6+H6</f>
        <v>61785</v>
      </c>
      <c r="K6" s="237">
        <f>C6+E6+G6+I6</f>
        <v>33451</v>
      </c>
      <c r="L6" s="237">
        <f>'Segmenty - RZiS'!G4</f>
        <v>0</v>
      </c>
      <c r="M6" s="237">
        <f>L6-Y6</f>
        <v>0</v>
      </c>
      <c r="N6" s="237">
        <f>J6+L6</f>
        <v>61785</v>
      </c>
      <c r="O6" s="237">
        <f>K6+M6</f>
        <v>33451</v>
      </c>
      <c r="P6" s="206">
        <f>'Segmenty - RZiS'!H4-'Segmenty - RZiS 3Q'!N6</f>
        <v>0</v>
      </c>
      <c r="R6" s="17"/>
      <c r="S6" s="198"/>
      <c r="T6" s="30">
        <v>3731</v>
      </c>
      <c r="U6" s="30">
        <v>23492</v>
      </c>
      <c r="V6" s="30"/>
      <c r="W6" s="30">
        <v>1111</v>
      </c>
      <c r="X6" s="30">
        <f>SUM(T6:W6)</f>
        <v>28334</v>
      </c>
      <c r="Y6" s="30">
        <v>0</v>
      </c>
      <c r="Z6" s="30">
        <f>SUM(X6:Y6)</f>
        <v>28334</v>
      </c>
    </row>
    <row r="7" spans="1:26">
      <c r="A7" s="212" t="s">
        <v>299</v>
      </c>
      <c r="B7" s="237">
        <f>'Segmenty - RZiS'!C5</f>
        <v>686</v>
      </c>
      <c r="C7" s="237">
        <f>B7-T7</f>
        <v>538</v>
      </c>
      <c r="D7" s="237">
        <f>'Segmenty - RZiS'!D5</f>
        <v>26</v>
      </c>
      <c r="E7" s="237">
        <f>D7-U7</f>
        <v>26</v>
      </c>
      <c r="F7" s="237"/>
      <c r="G7" s="237"/>
      <c r="H7" s="237">
        <f>'Segmenty - RZiS'!E5</f>
        <v>8873</v>
      </c>
      <c r="I7" s="237">
        <f>H7-W7</f>
        <v>6168</v>
      </c>
      <c r="J7" s="237">
        <f t="shared" ref="J7:K15" si="2">B7+D7+F7+H7</f>
        <v>9585</v>
      </c>
      <c r="K7" s="237">
        <f t="shared" si="2"/>
        <v>6732</v>
      </c>
      <c r="L7" s="237">
        <f>'Segmenty - RZiS'!G5</f>
        <v>-9585</v>
      </c>
      <c r="M7" s="237">
        <f>L7-Y7</f>
        <v>-6732</v>
      </c>
      <c r="N7" s="237">
        <f>J7+L7</f>
        <v>0</v>
      </c>
      <c r="O7" s="237">
        <f>K7+M7</f>
        <v>0</v>
      </c>
      <c r="P7" s="206">
        <f>'Segmenty - RZiS'!H5-'Segmenty - RZiS 3Q'!N7</f>
        <v>0</v>
      </c>
      <c r="T7" s="68">
        <v>148</v>
      </c>
      <c r="U7" s="68">
        <v>0</v>
      </c>
      <c r="V7" s="68"/>
      <c r="W7" s="68">
        <v>2705</v>
      </c>
      <c r="X7" s="30">
        <f>SUM(T7:W7)</f>
        <v>2853</v>
      </c>
      <c r="Y7" s="30">
        <v>-2853</v>
      </c>
      <c r="Z7" s="30">
        <f>SUM(X7:Y7)</f>
        <v>0</v>
      </c>
    </row>
    <row r="8" spans="1:26" s="2" customFormat="1">
      <c r="A8" s="208" t="s">
        <v>34</v>
      </c>
      <c r="B8" s="238">
        <f>SUM(B6:B7)</f>
        <v>8892</v>
      </c>
      <c r="C8" s="238">
        <f t="shared" ref="C8:I8" si="3">SUM(C6:C7)</f>
        <v>5013</v>
      </c>
      <c r="D8" s="238">
        <f t="shared" si="3"/>
        <v>50759</v>
      </c>
      <c r="E8" s="238">
        <f t="shared" si="3"/>
        <v>27267</v>
      </c>
      <c r="F8" s="238">
        <f t="shared" si="3"/>
        <v>0</v>
      </c>
      <c r="G8" s="238">
        <f t="shared" si="3"/>
        <v>0</v>
      </c>
      <c r="H8" s="238">
        <f t="shared" si="3"/>
        <v>11719</v>
      </c>
      <c r="I8" s="238">
        <f t="shared" si="3"/>
        <v>7903</v>
      </c>
      <c r="J8" s="238">
        <f t="shared" ref="J8:O8" si="4">SUM(J6:J7)</f>
        <v>71370</v>
      </c>
      <c r="K8" s="238">
        <f t="shared" si="4"/>
        <v>40183</v>
      </c>
      <c r="L8" s="238">
        <f t="shared" si="4"/>
        <v>-9585</v>
      </c>
      <c r="M8" s="238">
        <f t="shared" si="4"/>
        <v>-6732</v>
      </c>
      <c r="N8" s="238">
        <f t="shared" si="4"/>
        <v>61785</v>
      </c>
      <c r="O8" s="238">
        <f t="shared" si="4"/>
        <v>33451</v>
      </c>
      <c r="P8" s="206">
        <f>'Segmenty - RZiS'!H6-'Segmenty - RZiS 3Q'!N8</f>
        <v>0</v>
      </c>
      <c r="Q8" s="200">
        <f>RZiS!G5-N8</f>
        <v>0</v>
      </c>
      <c r="R8" s="200" t="e">
        <f>RZiS!#REF!-O8</f>
        <v>#REF!</v>
      </c>
      <c r="T8" s="199">
        <f t="shared" ref="T8:Z8" si="5">SUM(T6:T7)</f>
        <v>3879</v>
      </c>
      <c r="U8" s="199">
        <f t="shared" si="5"/>
        <v>23492</v>
      </c>
      <c r="V8" s="199">
        <f t="shared" si="5"/>
        <v>0</v>
      </c>
      <c r="W8" s="199">
        <f t="shared" si="5"/>
        <v>3816</v>
      </c>
      <c r="X8" s="199">
        <f t="shared" si="5"/>
        <v>31187</v>
      </c>
      <c r="Y8" s="199">
        <f t="shared" si="5"/>
        <v>-2853</v>
      </c>
      <c r="Z8" s="199">
        <f t="shared" si="5"/>
        <v>28334</v>
      </c>
    </row>
    <row r="9" spans="1:26" s="201" customFormat="1">
      <c r="A9" s="215" t="s">
        <v>300</v>
      </c>
      <c r="B9" s="237">
        <f>'Segmenty - RZiS'!C7</f>
        <v>-2719</v>
      </c>
      <c r="C9" s="237">
        <f>B9-T9</f>
        <v>-1503</v>
      </c>
      <c r="D9" s="237">
        <f>'Segmenty - RZiS'!D7</f>
        <v>-42350</v>
      </c>
      <c r="E9" s="237">
        <f>D9-U9</f>
        <v>-22287</v>
      </c>
      <c r="F9" s="237"/>
      <c r="G9" s="237"/>
      <c r="H9" s="237">
        <f>'Segmenty - RZiS'!E7</f>
        <v>-8703</v>
      </c>
      <c r="I9" s="237">
        <f>H9-W9</f>
        <v>-5640</v>
      </c>
      <c r="J9" s="237">
        <f t="shared" si="2"/>
        <v>-53772</v>
      </c>
      <c r="K9" s="237">
        <f t="shared" si="2"/>
        <v>-29430</v>
      </c>
      <c r="L9" s="237">
        <f>'Segmenty - RZiS'!G7</f>
        <v>6014</v>
      </c>
      <c r="M9" s="237">
        <f>L9-Y9</f>
        <v>4273</v>
      </c>
      <c r="N9" s="237">
        <f t="shared" ref="N9:O14" si="6">J9+L9</f>
        <v>-47758</v>
      </c>
      <c r="O9" s="237">
        <f t="shared" si="6"/>
        <v>-25157</v>
      </c>
      <c r="P9" s="206">
        <f>'Segmenty - RZiS'!H7-'Segmenty - RZiS 3Q'!N9</f>
        <v>0</v>
      </c>
      <c r="Q9" s="200">
        <f>RZiS!G9-N9</f>
        <v>0</v>
      </c>
      <c r="R9" s="200" t="e">
        <f>RZiS!#REF!-O9</f>
        <v>#REF!</v>
      </c>
      <c r="T9" s="30">
        <v>-1216</v>
      </c>
      <c r="U9" s="30">
        <v>-20063</v>
      </c>
      <c r="V9" s="30"/>
      <c r="W9" s="30">
        <v>-3063</v>
      </c>
      <c r="X9" s="30">
        <f>SUM(T9:W9)</f>
        <v>-24342</v>
      </c>
      <c r="Y9" s="30">
        <v>1741</v>
      </c>
      <c r="Z9" s="30">
        <f>SUM(X9:Y9)</f>
        <v>-22601</v>
      </c>
    </row>
    <row r="10" spans="1:26" s="2" customFormat="1">
      <c r="A10" s="216" t="s">
        <v>35</v>
      </c>
      <c r="B10" s="238">
        <f t="shared" ref="B10:O10" si="7">SUM(B8:B9)</f>
        <v>6173</v>
      </c>
      <c r="C10" s="238">
        <f t="shared" si="7"/>
        <v>3510</v>
      </c>
      <c r="D10" s="238">
        <f t="shared" si="7"/>
        <v>8409</v>
      </c>
      <c r="E10" s="238">
        <f t="shared" si="7"/>
        <v>4980</v>
      </c>
      <c r="F10" s="238">
        <f t="shared" si="7"/>
        <v>0</v>
      </c>
      <c r="G10" s="238">
        <f t="shared" si="7"/>
        <v>0</v>
      </c>
      <c r="H10" s="238">
        <f t="shared" si="7"/>
        <v>3016</v>
      </c>
      <c r="I10" s="238">
        <f t="shared" si="7"/>
        <v>2263</v>
      </c>
      <c r="J10" s="238">
        <f t="shared" si="7"/>
        <v>17598</v>
      </c>
      <c r="K10" s="238">
        <f t="shared" si="7"/>
        <v>10753</v>
      </c>
      <c r="L10" s="238">
        <f t="shared" si="7"/>
        <v>-3571</v>
      </c>
      <c r="M10" s="238">
        <f t="shared" si="7"/>
        <v>-2459</v>
      </c>
      <c r="N10" s="238">
        <f t="shared" si="7"/>
        <v>14027</v>
      </c>
      <c r="O10" s="238">
        <f t="shared" si="7"/>
        <v>8294</v>
      </c>
      <c r="P10" s="206">
        <f>'Segmenty - RZiS'!H8-'Segmenty - RZiS 3Q'!N10</f>
        <v>0</v>
      </c>
      <c r="Q10" s="200">
        <f>RZiS!G13-N10</f>
        <v>0</v>
      </c>
      <c r="R10" s="200" t="e">
        <f>RZiS!#REF!-O10</f>
        <v>#REF!</v>
      </c>
      <c r="T10" s="56">
        <f t="shared" ref="T10:Z10" si="8">SUM(T8:T9)</f>
        <v>2663</v>
      </c>
      <c r="U10" s="56">
        <f t="shared" si="8"/>
        <v>3429</v>
      </c>
      <c r="V10" s="56">
        <f t="shared" si="8"/>
        <v>0</v>
      </c>
      <c r="W10" s="56">
        <f t="shared" si="8"/>
        <v>753</v>
      </c>
      <c r="X10" s="56">
        <f t="shared" si="8"/>
        <v>6845</v>
      </c>
      <c r="Y10" s="56">
        <f t="shared" si="8"/>
        <v>-1112</v>
      </c>
      <c r="Z10" s="56">
        <f t="shared" si="8"/>
        <v>5733</v>
      </c>
    </row>
    <row r="11" spans="1:26" s="201" customFormat="1">
      <c r="A11" s="210" t="s">
        <v>301</v>
      </c>
      <c r="B11" s="237">
        <f>'Segmenty - RZiS'!C9</f>
        <v>-1141</v>
      </c>
      <c r="C11" s="237">
        <f>B11-T11</f>
        <v>-717</v>
      </c>
      <c r="D11" s="237">
        <f>'Segmenty - RZiS'!D9</f>
        <v>-2671</v>
      </c>
      <c r="E11" s="237">
        <f>D11-U11</f>
        <v>-1877</v>
      </c>
      <c r="F11" s="237"/>
      <c r="G11" s="237"/>
      <c r="H11" s="237">
        <f>'Segmenty - RZiS'!E9</f>
        <v>-373</v>
      </c>
      <c r="I11" s="237">
        <f>H11-W11</f>
        <v>-660</v>
      </c>
      <c r="J11" s="237">
        <f t="shared" si="2"/>
        <v>-4185</v>
      </c>
      <c r="K11" s="237">
        <f t="shared" si="2"/>
        <v>-3254</v>
      </c>
      <c r="L11" s="237">
        <f>'Segmenty - RZiS'!G9</f>
        <v>-839</v>
      </c>
      <c r="M11" s="237">
        <f>L11-Y11</f>
        <v>297</v>
      </c>
      <c r="N11" s="237">
        <f t="shared" si="6"/>
        <v>-5024</v>
      </c>
      <c r="O11" s="237">
        <f t="shared" si="6"/>
        <v>-2957</v>
      </c>
      <c r="P11" s="206">
        <f>'Segmenty - RZiS'!H9-'Segmenty - RZiS 3Q'!N11</f>
        <v>0</v>
      </c>
      <c r="Q11" s="206">
        <f>RZiS!G14-N11</f>
        <v>0</v>
      </c>
      <c r="R11" s="206" t="e">
        <f>RZiS!#REF!-O11</f>
        <v>#REF!</v>
      </c>
      <c r="T11" s="30">
        <v>-424</v>
      </c>
      <c r="U11" s="30">
        <v>-794</v>
      </c>
      <c r="V11" s="30"/>
      <c r="W11" s="30">
        <v>287</v>
      </c>
      <c r="X11" s="30">
        <f>SUM(T11:W11)</f>
        <v>-931</v>
      </c>
      <c r="Y11" s="30">
        <v>-1136</v>
      </c>
      <c r="Z11" s="30">
        <f>SUM(X11:Y11)</f>
        <v>-2067</v>
      </c>
    </row>
    <row r="12" spans="1:26" s="201" customFormat="1">
      <c r="A12" s="210" t="s">
        <v>302</v>
      </c>
      <c r="B12" s="237">
        <f>'Segmenty - RZiS'!C10</f>
        <v>-808</v>
      </c>
      <c r="C12" s="237">
        <f>B12-T12</f>
        <v>-529</v>
      </c>
      <c r="D12" s="237">
        <f>'Segmenty - RZiS'!D10</f>
        <v>-460</v>
      </c>
      <c r="E12" s="237">
        <f>D12-U12</f>
        <v>-289</v>
      </c>
      <c r="F12" s="237"/>
      <c r="G12" s="237"/>
      <c r="H12" s="237">
        <f>'Segmenty - RZiS'!E10</f>
        <v>-4834</v>
      </c>
      <c r="I12" s="237">
        <f>H12-W12</f>
        <v>-2582</v>
      </c>
      <c r="J12" s="237">
        <f t="shared" si="2"/>
        <v>-6102</v>
      </c>
      <c r="K12" s="237">
        <f t="shared" si="2"/>
        <v>-3400</v>
      </c>
      <c r="L12" s="237">
        <f>'Segmenty - RZiS'!G10</f>
        <v>1047</v>
      </c>
      <c r="M12" s="237">
        <f>L12-Y12</f>
        <v>455</v>
      </c>
      <c r="N12" s="237">
        <f t="shared" si="6"/>
        <v>-5055</v>
      </c>
      <c r="O12" s="237">
        <f t="shared" si="6"/>
        <v>-2945</v>
      </c>
      <c r="P12" s="206">
        <f>'Segmenty - RZiS'!H10-'Segmenty - RZiS 3Q'!N12</f>
        <v>0</v>
      </c>
      <c r="Q12" s="206">
        <f>RZiS!G15-N12</f>
        <v>0</v>
      </c>
      <c r="R12" s="206" t="e">
        <f>RZiS!#REF!-O12</f>
        <v>#REF!</v>
      </c>
      <c r="T12" s="30">
        <v>-279</v>
      </c>
      <c r="U12" s="30">
        <v>-171</v>
      </c>
      <c r="V12" s="30"/>
      <c r="W12" s="30">
        <v>-2252</v>
      </c>
      <c r="X12" s="30">
        <f>SUM(T12:W12)</f>
        <v>-2702</v>
      </c>
      <c r="Y12" s="30">
        <v>592</v>
      </c>
      <c r="Z12" s="30">
        <f>SUM(X12:Y12)</f>
        <v>-2110</v>
      </c>
    </row>
    <row r="13" spans="1:26" s="2" customFormat="1">
      <c r="A13" s="216" t="s">
        <v>303</v>
      </c>
      <c r="B13" s="238">
        <f>SUM(B10:B12)</f>
        <v>4224</v>
      </c>
      <c r="C13" s="238">
        <f>SUM(C10:C12)</f>
        <v>2264</v>
      </c>
      <c r="D13" s="238">
        <f t="shared" ref="D13:I13" si="9">SUM(D10:D12)</f>
        <v>5278</v>
      </c>
      <c r="E13" s="238">
        <f t="shared" si="9"/>
        <v>2814</v>
      </c>
      <c r="F13" s="238">
        <f t="shared" si="9"/>
        <v>0</v>
      </c>
      <c r="G13" s="238">
        <f t="shared" si="9"/>
        <v>0</v>
      </c>
      <c r="H13" s="238">
        <f t="shared" si="9"/>
        <v>-2191</v>
      </c>
      <c r="I13" s="238">
        <f t="shared" si="9"/>
        <v>-979</v>
      </c>
      <c r="J13" s="238">
        <f t="shared" si="2"/>
        <v>7311</v>
      </c>
      <c r="K13" s="238">
        <f t="shared" si="2"/>
        <v>4099</v>
      </c>
      <c r="L13" s="238">
        <f>SUM(L10:L12)</f>
        <v>-3363</v>
      </c>
      <c r="M13" s="238">
        <f>SUM(M10:M12)</f>
        <v>-1707</v>
      </c>
      <c r="N13" s="238">
        <f t="shared" si="6"/>
        <v>3948</v>
      </c>
      <c r="O13" s="238">
        <f t="shared" si="6"/>
        <v>2392</v>
      </c>
      <c r="P13" s="206">
        <f>'Segmenty - RZiS'!H11-'Segmenty - RZiS 3Q'!N13</f>
        <v>0</v>
      </c>
      <c r="Q13" s="206">
        <f>RZiS!G16-N13</f>
        <v>0</v>
      </c>
      <c r="R13" s="206" t="e">
        <f>RZiS!#REF!-O13</f>
        <v>#REF!</v>
      </c>
      <c r="T13" s="56">
        <f t="shared" ref="T13:Z13" si="10">SUM(T10:T12)</f>
        <v>1960</v>
      </c>
      <c r="U13" s="56">
        <f t="shared" si="10"/>
        <v>2464</v>
      </c>
      <c r="V13" s="56">
        <f t="shared" si="10"/>
        <v>0</v>
      </c>
      <c r="W13" s="56">
        <f t="shared" si="10"/>
        <v>-1212</v>
      </c>
      <c r="X13" s="56">
        <f t="shared" si="10"/>
        <v>3212</v>
      </c>
      <c r="Y13" s="56">
        <f t="shared" si="10"/>
        <v>-1656</v>
      </c>
      <c r="Z13" s="56">
        <f t="shared" si="10"/>
        <v>1556</v>
      </c>
    </row>
    <row r="14" spans="1:26" s="201" customFormat="1" ht="21">
      <c r="A14" s="210" t="s">
        <v>304</v>
      </c>
      <c r="B14" s="237">
        <f>'Segmenty - RZiS'!C12</f>
        <v>6326</v>
      </c>
      <c r="C14" s="237">
        <f>B14-T14</f>
        <v>7426</v>
      </c>
      <c r="D14" s="237">
        <f>'Segmenty - RZiS'!D12</f>
        <v>0</v>
      </c>
      <c r="E14" s="237">
        <f>D14-U14</f>
        <v>0</v>
      </c>
      <c r="F14" s="237"/>
      <c r="G14" s="237"/>
      <c r="H14" s="237">
        <f>'Segmenty - RZiS'!E12</f>
        <v>0</v>
      </c>
      <c r="I14" s="237">
        <f>H14-W14</f>
        <v>0</v>
      </c>
      <c r="J14" s="237">
        <f t="shared" si="2"/>
        <v>6326</v>
      </c>
      <c r="K14" s="237">
        <f t="shared" si="2"/>
        <v>7426</v>
      </c>
      <c r="L14" s="237">
        <f>'Segmenty - RZiS'!G12</f>
        <v>0</v>
      </c>
      <c r="M14" s="237">
        <f>L14-Y14</f>
        <v>0</v>
      </c>
      <c r="N14" s="237">
        <f t="shared" si="6"/>
        <v>6326</v>
      </c>
      <c r="O14" s="237">
        <f t="shared" si="6"/>
        <v>7426</v>
      </c>
      <c r="P14" s="206">
        <f>'Segmenty - RZiS'!H12-'Segmenty - RZiS 3Q'!N14</f>
        <v>0</v>
      </c>
      <c r="Q14" s="206">
        <f>RZiS!G17-N14</f>
        <v>0</v>
      </c>
      <c r="R14" s="206" t="e">
        <f>RZiS!#REF!-O14</f>
        <v>#REF!</v>
      </c>
      <c r="T14" s="30">
        <v>-1100</v>
      </c>
      <c r="U14" s="30">
        <v>0</v>
      </c>
      <c r="V14" s="30"/>
      <c r="W14" s="30">
        <v>0</v>
      </c>
      <c r="X14" s="30">
        <f>SUM(T14:W14)</f>
        <v>-1100</v>
      </c>
      <c r="Y14" s="30">
        <v>0</v>
      </c>
      <c r="Z14" s="30">
        <f>SUM(X14:Y14)</f>
        <v>-1100</v>
      </c>
    </row>
    <row r="15" spans="1:26" s="2" customFormat="1" ht="19.5">
      <c r="A15" s="218" t="s">
        <v>305</v>
      </c>
      <c r="B15" s="238">
        <f>B13+B14</f>
        <v>10550</v>
      </c>
      <c r="C15" s="238">
        <f>C13+C14</f>
        <v>9690</v>
      </c>
      <c r="D15" s="238">
        <f t="shared" ref="D15:I15" si="11">D13+D14</f>
        <v>5278</v>
      </c>
      <c r="E15" s="238">
        <f t="shared" si="11"/>
        <v>2814</v>
      </c>
      <c r="F15" s="238">
        <f t="shared" si="11"/>
        <v>0</v>
      </c>
      <c r="G15" s="238">
        <f t="shared" si="11"/>
        <v>0</v>
      </c>
      <c r="H15" s="238">
        <f t="shared" si="11"/>
        <v>-2191</v>
      </c>
      <c r="I15" s="238">
        <f t="shared" si="11"/>
        <v>-979</v>
      </c>
      <c r="J15" s="238">
        <f t="shared" si="2"/>
        <v>13637</v>
      </c>
      <c r="K15" s="238">
        <f t="shared" si="2"/>
        <v>11525</v>
      </c>
      <c r="L15" s="238">
        <f>L13+L14</f>
        <v>-3363</v>
      </c>
      <c r="M15" s="238">
        <f>M13+M14</f>
        <v>-1707</v>
      </c>
      <c r="N15" s="238">
        <f>SUM(J15+L15)</f>
        <v>10274</v>
      </c>
      <c r="O15" s="238">
        <f>SUM(K15+M15)</f>
        <v>9818</v>
      </c>
      <c r="P15" s="206">
        <f>'Segmenty - RZiS'!H13-'Segmenty - RZiS 3Q'!N15</f>
        <v>0</v>
      </c>
      <c r="Q15" s="206">
        <f>RZiS!G18-N15</f>
        <v>0</v>
      </c>
      <c r="R15" s="206" t="e">
        <f>RZiS!#REF!-O15</f>
        <v>#REF!</v>
      </c>
      <c r="T15" s="56">
        <f t="shared" ref="T15:Z15" si="12">T13+T14</f>
        <v>860</v>
      </c>
      <c r="U15" s="56">
        <f t="shared" si="12"/>
        <v>2464</v>
      </c>
      <c r="V15" s="56">
        <f t="shared" si="12"/>
        <v>0</v>
      </c>
      <c r="W15" s="56">
        <f t="shared" si="12"/>
        <v>-1212</v>
      </c>
      <c r="X15" s="56">
        <f t="shared" si="12"/>
        <v>2112</v>
      </c>
      <c r="Y15" s="56">
        <f t="shared" si="12"/>
        <v>-1656</v>
      </c>
      <c r="Z15" s="56">
        <f t="shared" si="12"/>
        <v>456</v>
      </c>
    </row>
    <row r="16" spans="1:26" s="201" customFormat="1" ht="21">
      <c r="A16" s="210" t="s">
        <v>103</v>
      </c>
      <c r="B16" s="288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19"/>
      <c r="N16" s="237">
        <f>'Segmenty - RZiS'!H14</f>
        <v>-199</v>
      </c>
      <c r="O16" s="237">
        <f>N16-Z16</f>
        <v>-261</v>
      </c>
      <c r="P16" s="206">
        <f>'Segmenty - RZiS'!H14-'Segmenty - RZiS 3Q'!N16</f>
        <v>0</v>
      </c>
      <c r="Q16" s="200">
        <f>RZiS!G19-N16</f>
        <v>0</v>
      </c>
      <c r="R16" s="200" t="e">
        <f>RZiS!#REF!-O16</f>
        <v>#REF!</v>
      </c>
      <c r="Z16" s="30">
        <v>62</v>
      </c>
    </row>
    <row r="17" spans="1:26" s="201" customFormat="1">
      <c r="A17" s="210" t="s">
        <v>244</v>
      </c>
      <c r="B17" s="290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20"/>
      <c r="N17" s="237">
        <f>'Segmenty - RZiS'!H15</f>
        <v>4542</v>
      </c>
      <c r="O17" s="237">
        <f t="shared" ref="O17:O30" si="13">N17-Z17</f>
        <v>4514</v>
      </c>
      <c r="P17" s="206">
        <f>'Segmenty - RZiS'!H15-'Segmenty - RZiS 3Q'!N17</f>
        <v>0</v>
      </c>
      <c r="Q17" s="200">
        <f>RZiS!G20-N17</f>
        <v>0</v>
      </c>
      <c r="R17" s="200" t="e">
        <f>RZiS!#REF!-O17</f>
        <v>#REF!</v>
      </c>
      <c r="Z17" s="30">
        <v>28</v>
      </c>
    </row>
    <row r="18" spans="1:26" s="201" customFormat="1">
      <c r="A18" s="210" t="s">
        <v>245</v>
      </c>
      <c r="B18" s="290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20"/>
      <c r="N18" s="237">
        <f>'Segmenty - RZiS'!H16</f>
        <v>-3296</v>
      </c>
      <c r="O18" s="237">
        <f t="shared" si="13"/>
        <v>-3037</v>
      </c>
      <c r="P18" s="206">
        <f>'Segmenty - RZiS'!H16-'Segmenty - RZiS 3Q'!N18</f>
        <v>0</v>
      </c>
      <c r="Q18" s="200">
        <f>RZiS!G23-N18</f>
        <v>0</v>
      </c>
      <c r="R18" s="200" t="e">
        <f>RZiS!#REF!-O18</f>
        <v>#REF!</v>
      </c>
      <c r="Z18" s="30">
        <v>-259</v>
      </c>
    </row>
    <row r="19" spans="1:26" s="2" customFormat="1">
      <c r="A19" s="216" t="s">
        <v>320</v>
      </c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20"/>
      <c r="N19" s="238">
        <f>SUM(N15:N18)</f>
        <v>11321</v>
      </c>
      <c r="O19" s="238">
        <f>SUM(O15:O18)</f>
        <v>11034</v>
      </c>
      <c r="P19" s="206">
        <f>'Segmenty - RZiS'!H17-'Segmenty - RZiS 3Q'!N19</f>
        <v>0</v>
      </c>
      <c r="Q19" s="200">
        <f>RZiS!G28-N19</f>
        <v>0</v>
      </c>
      <c r="R19" s="200" t="e">
        <f>RZiS!#REF!-O19</f>
        <v>#REF!</v>
      </c>
      <c r="Z19" s="217">
        <f>SUM(Z15:Z18)</f>
        <v>287</v>
      </c>
    </row>
    <row r="20" spans="1:26">
      <c r="A20" s="212" t="s">
        <v>306</v>
      </c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20"/>
      <c r="N20" s="237">
        <f>'Segmenty - RZiS'!H18</f>
        <v>555</v>
      </c>
      <c r="O20" s="237">
        <f t="shared" si="13"/>
        <v>223</v>
      </c>
      <c r="P20" s="206">
        <f>'Segmenty - RZiS'!H18-'Segmenty - RZiS 3Q'!N20</f>
        <v>0</v>
      </c>
      <c r="Q20" s="200">
        <f>RZiS!G29-N20</f>
        <v>0</v>
      </c>
      <c r="R20" s="200" t="e">
        <f>RZiS!#REF!-O20</f>
        <v>#REF!</v>
      </c>
      <c r="Z20" s="68">
        <v>332</v>
      </c>
    </row>
    <row r="21" spans="1:26">
      <c r="A21" s="212" t="s">
        <v>254</v>
      </c>
      <c r="B21" s="290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20"/>
      <c r="N21" s="237">
        <f>'Segmenty - RZiS'!H19</f>
        <v>-5536</v>
      </c>
      <c r="O21" s="237">
        <f t="shared" si="13"/>
        <v>-2903</v>
      </c>
      <c r="P21" s="206">
        <f>'Segmenty - RZiS'!H19-'Segmenty - RZiS 3Q'!N21</f>
        <v>0</v>
      </c>
      <c r="Q21" s="200">
        <f>RZiS!G32-N21</f>
        <v>0</v>
      </c>
      <c r="R21" s="200" t="e">
        <f>RZiS!#REF!-O21</f>
        <v>#REF!</v>
      </c>
      <c r="Z21" s="68">
        <v>-2633</v>
      </c>
    </row>
    <row r="22" spans="1:26" ht="21">
      <c r="A22" s="210" t="s">
        <v>308</v>
      </c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20"/>
      <c r="N22" s="237">
        <f>'Segmenty - RZiS'!H20</f>
        <v>-131</v>
      </c>
      <c r="O22" s="237">
        <f t="shared" si="13"/>
        <v>-311</v>
      </c>
      <c r="P22" s="206">
        <f>'Segmenty - RZiS'!H20-'Segmenty - RZiS 3Q'!N22</f>
        <v>0</v>
      </c>
      <c r="Q22" s="200">
        <f>RZiS!G36-N22</f>
        <v>0</v>
      </c>
      <c r="R22" s="200" t="e">
        <f>RZiS!#REF!-O22</f>
        <v>#REF!</v>
      </c>
      <c r="Z22" s="68">
        <v>180</v>
      </c>
    </row>
    <row r="23" spans="1:26">
      <c r="A23" s="208" t="s">
        <v>255</v>
      </c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20"/>
      <c r="N23" s="238">
        <f>SUM(N19:N22)</f>
        <v>6209</v>
      </c>
      <c r="O23" s="238">
        <f>SUM(O19:O22)</f>
        <v>8043</v>
      </c>
      <c r="P23" s="206">
        <f>'Segmenty - RZiS'!H21-'Segmenty - RZiS 3Q'!N23</f>
        <v>0</v>
      </c>
      <c r="Q23" s="200">
        <f>RZiS!G37-N23</f>
        <v>0</v>
      </c>
      <c r="R23" s="200" t="e">
        <f>RZiS!#REF!-O23</f>
        <v>#REF!</v>
      </c>
      <c r="Z23" s="214">
        <f>SUM(Z19:Z22)</f>
        <v>-1834</v>
      </c>
    </row>
    <row r="24" spans="1:26">
      <c r="A24" s="212" t="s">
        <v>307</v>
      </c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20"/>
      <c r="N24" s="237">
        <f>'Segmenty - RZiS'!H22</f>
        <v>3751</v>
      </c>
      <c r="O24" s="237">
        <f t="shared" si="13"/>
        <v>3073</v>
      </c>
      <c r="P24" s="206">
        <f>'Segmenty - RZiS'!H22-'Segmenty - RZiS 3Q'!N24</f>
        <v>0</v>
      </c>
      <c r="Q24" s="200">
        <f>RZiS!G38-N24</f>
        <v>0</v>
      </c>
      <c r="R24" s="200" t="e">
        <f>RZiS!#REF!-O24</f>
        <v>#REF!</v>
      </c>
      <c r="Z24" s="68">
        <v>678</v>
      </c>
    </row>
    <row r="25" spans="1:26">
      <c r="A25" s="221" t="s">
        <v>309</v>
      </c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20"/>
      <c r="N25" s="238">
        <f>SUM(N23:N24)</f>
        <v>9960</v>
      </c>
      <c r="O25" s="238">
        <f>SUM(O23:O24)</f>
        <v>11116</v>
      </c>
      <c r="P25" s="206">
        <f>'Segmenty - RZiS'!H23-'Segmenty - RZiS 3Q'!N25</f>
        <v>0</v>
      </c>
      <c r="Q25" s="200">
        <f>RZiS!G41-N25</f>
        <v>0</v>
      </c>
      <c r="R25" s="200" t="e">
        <f>RZiS!#REF!-O25</f>
        <v>#REF!</v>
      </c>
      <c r="Z25" s="214">
        <f>SUM(Z23:Z24)</f>
        <v>-1156</v>
      </c>
    </row>
    <row r="26" spans="1:26" ht="21">
      <c r="A26" s="222" t="s">
        <v>310</v>
      </c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20"/>
      <c r="N26" s="237">
        <f>'Segmenty - RZiS'!H24</f>
        <v>9960</v>
      </c>
      <c r="O26" s="237">
        <f t="shared" si="13"/>
        <v>11116</v>
      </c>
      <c r="P26" s="206">
        <f>'Segmenty - RZiS'!H24-'Segmenty - RZiS 3Q'!N26</f>
        <v>0</v>
      </c>
      <c r="Q26" s="200">
        <f>RZiS!G48-N26</f>
        <v>0</v>
      </c>
      <c r="R26" s="200" t="e">
        <f>RZiS!#REF!-O26</f>
        <v>#REF!</v>
      </c>
      <c r="Z26" s="68">
        <v>-1156</v>
      </c>
    </row>
    <row r="27" spans="1:26" ht="12.75" customHeight="1">
      <c r="A27" s="222" t="s">
        <v>311</v>
      </c>
      <c r="B27" s="290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20"/>
      <c r="N27" s="237">
        <f>'Segmenty - RZiS'!H25</f>
        <v>0</v>
      </c>
      <c r="O27" s="237">
        <f t="shared" si="13"/>
        <v>0</v>
      </c>
      <c r="P27" s="206">
        <f>'Segmenty - RZiS'!H25-'Segmenty - RZiS 3Q'!N27</f>
        <v>0</v>
      </c>
      <c r="Q27" s="200">
        <f>RZiS!G49-N27</f>
        <v>0</v>
      </c>
      <c r="R27" s="200" t="e">
        <f>RZiS!#REF!-O27</f>
        <v>#REF!</v>
      </c>
      <c r="S27" s="18"/>
      <c r="Z27" s="30">
        <v>0</v>
      </c>
    </row>
    <row r="28" spans="1:26">
      <c r="A28" s="221" t="s">
        <v>153</v>
      </c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20"/>
      <c r="N28" s="237">
        <f>'Segmenty - RZiS'!H26</f>
        <v>7467</v>
      </c>
      <c r="O28" s="238">
        <f t="shared" si="13"/>
        <v>9384</v>
      </c>
      <c r="P28" s="206">
        <f>'Segmenty - RZiS'!H26-'Segmenty - RZiS 3Q'!N28</f>
        <v>0</v>
      </c>
      <c r="Q28" s="200">
        <f>RZiS!G44-N28</f>
        <v>0</v>
      </c>
      <c r="R28" s="200" t="e">
        <f>RZiS!#REF!-O28</f>
        <v>#REF!</v>
      </c>
      <c r="Z28" s="56">
        <v>-1917</v>
      </c>
    </row>
    <row r="29" spans="1:26" ht="21">
      <c r="A29" s="222" t="s">
        <v>310</v>
      </c>
      <c r="B29" s="290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20"/>
      <c r="N29" s="237">
        <f>'Segmenty - RZiS'!H27</f>
        <v>7467</v>
      </c>
      <c r="O29" s="237">
        <f t="shared" si="13"/>
        <v>9384</v>
      </c>
      <c r="P29" s="206">
        <f>'Segmenty - RZiS'!H27-'Segmenty - RZiS 3Q'!N29</f>
        <v>0</v>
      </c>
      <c r="Q29" s="200">
        <f>RZiS!G52-N29</f>
        <v>0</v>
      </c>
      <c r="R29" s="200" t="e">
        <f>RZiS!#REF!-O29</f>
        <v>#REF!</v>
      </c>
      <c r="Z29" s="30">
        <v>-1917</v>
      </c>
    </row>
    <row r="30" spans="1:26" ht="12.75" customHeight="1">
      <c r="A30" s="222" t="s">
        <v>311</v>
      </c>
      <c r="B30" s="292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23"/>
      <c r="N30" s="237">
        <f>'Segmenty - RZiS'!H28</f>
        <v>0</v>
      </c>
      <c r="O30" s="237">
        <f t="shared" si="13"/>
        <v>0</v>
      </c>
      <c r="P30" s="206">
        <f>'Segmenty - RZiS'!H28-'Segmenty - RZiS 3Q'!N30</f>
        <v>0</v>
      </c>
      <c r="Q30" s="200">
        <f>RZiS!G53-N30</f>
        <v>0</v>
      </c>
      <c r="R30" s="200" t="e">
        <f>RZiS!#REF!-O30</f>
        <v>#REF!</v>
      </c>
      <c r="Z30" s="30">
        <v>0</v>
      </c>
    </row>
    <row r="31" spans="1:26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9"/>
    </row>
    <row r="32" spans="1:26">
      <c r="B32" s="17">
        <f>RZiS!H6-B37</f>
        <v>0</v>
      </c>
      <c r="C32" s="17" t="e">
        <f>RZiS!#REF!-C37</f>
        <v>#REF!</v>
      </c>
      <c r="D32" s="17">
        <f>RZiS!H7-D37</f>
        <v>0</v>
      </c>
      <c r="E32" s="17" t="e">
        <f>RZiS!#REF!-E37</f>
        <v>#REF!</v>
      </c>
      <c r="H32" s="17">
        <f>RZiS!H8-H37</f>
        <v>0</v>
      </c>
      <c r="I32" s="17" t="e">
        <f>RZiS!#REF!-I37</f>
        <v>#REF!</v>
      </c>
      <c r="J32" s="17">
        <f>RZiS!H5-J37</f>
        <v>0</v>
      </c>
      <c r="K32" s="17" t="e">
        <f>RZiS!#REF!-K37</f>
        <v>#REF!</v>
      </c>
      <c r="N32" s="17">
        <f>RZiS!H5-N37</f>
        <v>0</v>
      </c>
      <c r="O32" s="17" t="e">
        <f>RZiS!#REF!-O37</f>
        <v>#REF!</v>
      </c>
    </row>
    <row r="33" spans="1:26">
      <c r="B33" s="17">
        <f>RZiS!H10-B40</f>
        <v>0</v>
      </c>
      <c r="C33" s="17" t="e">
        <f>RZiS!#REF!-C40</f>
        <v>#REF!</v>
      </c>
      <c r="D33" s="17">
        <f>RZiS!H11-D40</f>
        <v>0</v>
      </c>
      <c r="E33" s="17" t="e">
        <f>RZiS!#REF!-E40</f>
        <v>#REF!</v>
      </c>
      <c r="H33" s="17">
        <f>RZiS!H12-H40</f>
        <v>5581</v>
      </c>
      <c r="I33" s="17" t="e">
        <f>RZiS!#REF!-I40</f>
        <v>#REF!</v>
      </c>
      <c r="J33" s="17">
        <f>RZiS!H9-J40</f>
        <v>5581</v>
      </c>
      <c r="K33" s="17" t="e">
        <f>RZiS!#REF!-K40</f>
        <v>#REF!</v>
      </c>
      <c r="N33" s="206">
        <f>RZiS!H9-N40</f>
        <v>0</v>
      </c>
      <c r="O33" s="206" t="e">
        <f>RZiS!#REF!-O40</f>
        <v>#REF!</v>
      </c>
    </row>
    <row r="34" spans="1:26">
      <c r="A34" s="203" t="s">
        <v>313</v>
      </c>
      <c r="B34" s="17">
        <f>RZiS!H6+RZiS!H10-B41</f>
        <v>-16</v>
      </c>
      <c r="C34" s="17" t="e">
        <f>RZiS!#REF!+RZiS!#REF!-C41</f>
        <v>#REF!</v>
      </c>
      <c r="D34" s="17">
        <f>RZiS!H7+RZiS!H11-D41</f>
        <v>-8</v>
      </c>
      <c r="E34" s="17" t="e">
        <f>RZiS!#REF!+RZiS!#REF!-E41</f>
        <v>#REF!</v>
      </c>
      <c r="H34" s="17">
        <f>RZiS!H8+RZiS!H12-H41</f>
        <v>-1266</v>
      </c>
      <c r="I34" s="17" t="e">
        <f>RZiS!#REF!+RZiS!#REF!-I41</f>
        <v>#REF!</v>
      </c>
      <c r="J34" s="17">
        <f>RZiS!H5+RZiS!H9-J41</f>
        <v>-1290</v>
      </c>
      <c r="K34" s="17" t="e">
        <f>RZiS!#REF!+RZiS!#REF!-K41</f>
        <v>#REF!</v>
      </c>
      <c r="N34" s="206">
        <f>RZiS!H5+RZiS!H9-N41</f>
        <v>0</v>
      </c>
      <c r="O34" s="206" t="e">
        <f>RZiS!#REF!+RZiS!#REF!-O41</f>
        <v>#REF!</v>
      </c>
    </row>
    <row r="35" spans="1:26" ht="24.75">
      <c r="A35" s="207" t="s">
        <v>292</v>
      </c>
      <c r="B35" s="294" t="str">
        <f>B4</f>
        <v>DZIAŁALNOŚĆ KOMERCYJNA</v>
      </c>
      <c r="C35" s="295"/>
      <c r="D35" s="294" t="str">
        <f>D4</f>
        <v>DZIAŁALNOŚĆ DEWELOPERSKA</v>
      </c>
      <c r="E35" s="295"/>
      <c r="F35" s="296" t="s">
        <v>314</v>
      </c>
      <c r="G35" s="297"/>
      <c r="H35" s="294" t="str">
        <f>H4</f>
        <v>POZOSTAŁA DZIAŁALNOŚĆ</v>
      </c>
      <c r="I35" s="295"/>
      <c r="J35" s="294" t="str">
        <f>J4</f>
        <v>RAZEM SEGMENTY</v>
      </c>
      <c r="K35" s="295"/>
      <c r="L35" s="294" t="str">
        <f>L4</f>
        <v>WYŁĄCZENIA</v>
      </c>
      <c r="M35" s="295"/>
      <c r="N35" s="294" t="str">
        <f>N4</f>
        <v>PO WYŁĄCZENIACH</v>
      </c>
      <c r="O35" s="295"/>
      <c r="T35" s="204" t="s">
        <v>134</v>
      </c>
      <c r="U35" s="205" t="s">
        <v>293</v>
      </c>
      <c r="V35" s="205" t="s">
        <v>314</v>
      </c>
      <c r="W35" s="205" t="s">
        <v>294</v>
      </c>
      <c r="X35" s="205" t="s">
        <v>295</v>
      </c>
      <c r="Y35" s="205" t="s">
        <v>296</v>
      </c>
      <c r="Z35" s="205" t="s">
        <v>297</v>
      </c>
    </row>
    <row r="36" spans="1:26" ht="19.5" customHeight="1">
      <c r="A36" s="208"/>
      <c r="B36" s="209" t="e">
        <f>#REF!&amp;"-"&amp;#REF!</f>
        <v>#REF!</v>
      </c>
      <c r="C36" s="209" t="s">
        <v>312</v>
      </c>
      <c r="D36" s="209" t="e">
        <f t="shared" ref="D36:O36" si="14">B36</f>
        <v>#REF!</v>
      </c>
      <c r="E36" s="209" t="str">
        <f t="shared" si="14"/>
        <v>01.07.2013-30.09.2013</v>
      </c>
      <c r="F36" s="209" t="e">
        <f t="shared" si="14"/>
        <v>#REF!</v>
      </c>
      <c r="G36" s="209" t="str">
        <f t="shared" si="14"/>
        <v>01.07.2013-30.09.2013</v>
      </c>
      <c r="H36" s="209" t="e">
        <f t="shared" si="14"/>
        <v>#REF!</v>
      </c>
      <c r="I36" s="209" t="str">
        <f t="shared" si="14"/>
        <v>01.07.2013-30.09.2013</v>
      </c>
      <c r="J36" s="209" t="e">
        <f t="shared" si="14"/>
        <v>#REF!</v>
      </c>
      <c r="K36" s="209" t="str">
        <f t="shared" si="14"/>
        <v>01.07.2013-30.09.2013</v>
      </c>
      <c r="L36" s="209" t="e">
        <f t="shared" si="14"/>
        <v>#REF!</v>
      </c>
      <c r="M36" s="209" t="str">
        <f t="shared" si="14"/>
        <v>01.07.2013-30.09.2013</v>
      </c>
      <c r="N36" s="209" t="e">
        <f t="shared" si="14"/>
        <v>#REF!</v>
      </c>
      <c r="O36" s="209" t="str">
        <f t="shared" si="14"/>
        <v>01.07.2013-30.09.2013</v>
      </c>
      <c r="T36" s="236" t="s">
        <v>206</v>
      </c>
      <c r="U36" s="236" t="s">
        <v>206</v>
      </c>
      <c r="V36" s="236" t="s">
        <v>206</v>
      </c>
      <c r="W36" s="236" t="s">
        <v>206</v>
      </c>
      <c r="X36" s="236" t="s">
        <v>206</v>
      </c>
      <c r="Y36" s="236" t="s">
        <v>206</v>
      </c>
      <c r="Z36" s="236" t="s">
        <v>206</v>
      </c>
    </row>
    <row r="37" spans="1:26" ht="21">
      <c r="A37" s="210" t="s">
        <v>298</v>
      </c>
      <c r="B37" s="237">
        <f>'Segmenty - RZiS'!C35</f>
        <v>5993</v>
      </c>
      <c r="C37" s="237">
        <f>B37-T37</f>
        <v>3798</v>
      </c>
      <c r="D37" s="237">
        <f>'Segmenty - RZiS'!D35</f>
        <v>35434</v>
      </c>
      <c r="E37" s="237">
        <f>D37-U37</f>
        <v>34991</v>
      </c>
      <c r="F37" s="237"/>
      <c r="G37" s="237"/>
      <c r="H37" s="237">
        <f>'Segmenty - RZiS'!E35</f>
        <v>3341</v>
      </c>
      <c r="I37" s="237">
        <f>H37-W37</f>
        <v>713</v>
      </c>
      <c r="J37" s="237">
        <f>B37+D37+F37+H37</f>
        <v>44768</v>
      </c>
      <c r="K37" s="237">
        <f>C37+E37+G37+I37</f>
        <v>39502</v>
      </c>
      <c r="L37" s="237">
        <f>'Segmenty - RZiS'!G35</f>
        <v>0</v>
      </c>
      <c r="M37" s="237">
        <f>L37-Y37</f>
        <v>0</v>
      </c>
      <c r="N37" s="237">
        <f>J37+L37</f>
        <v>44768</v>
      </c>
      <c r="O37" s="237">
        <f>K37+M37</f>
        <v>39502</v>
      </c>
      <c r="P37" s="206">
        <f>'Segmenty - RZiS'!H35-N37</f>
        <v>0</v>
      </c>
      <c r="T37" s="30">
        <v>2195</v>
      </c>
      <c r="U37" s="30">
        <v>443</v>
      </c>
      <c r="V37" s="30"/>
      <c r="W37" s="30">
        <v>2628</v>
      </c>
      <c r="X37" s="30">
        <f>SUM(T37:W37)</f>
        <v>5266</v>
      </c>
      <c r="Y37" s="30">
        <v>0</v>
      </c>
      <c r="Z37" s="30">
        <f>SUM(X37:Y37)</f>
        <v>5266</v>
      </c>
    </row>
    <row r="38" spans="1:26">
      <c r="A38" s="212" t="s">
        <v>299</v>
      </c>
      <c r="B38" s="237">
        <f>'Segmenty - RZiS'!C36</f>
        <v>16</v>
      </c>
      <c r="C38" s="237">
        <f>B38-T38</f>
        <v>10</v>
      </c>
      <c r="D38" s="237">
        <f>'Segmenty - RZiS'!D36</f>
        <v>8</v>
      </c>
      <c r="E38" s="237">
        <f>D38-U38</f>
        <v>5</v>
      </c>
      <c r="F38" s="237"/>
      <c r="G38" s="237"/>
      <c r="H38" s="237">
        <f>'Segmenty - RZiS'!E36</f>
        <v>6847</v>
      </c>
      <c r="I38" s="237">
        <f>H38-W38</f>
        <v>5858</v>
      </c>
      <c r="J38" s="237">
        <f>B38+D38+F38+H38</f>
        <v>6871</v>
      </c>
      <c r="K38" s="237">
        <f>C38+E38+G38+I38</f>
        <v>5873</v>
      </c>
      <c r="L38" s="237">
        <f>'Segmenty - RZiS'!G36</f>
        <v>-6871</v>
      </c>
      <c r="M38" s="237">
        <f>L38-Y38</f>
        <v>-5873</v>
      </c>
      <c r="N38" s="237">
        <f>J38+L38</f>
        <v>0</v>
      </c>
      <c r="O38" s="238">
        <f>K38+M38</f>
        <v>0</v>
      </c>
      <c r="P38" s="206">
        <f>'Segmenty - RZiS'!H36-N38</f>
        <v>0</v>
      </c>
      <c r="T38" s="68">
        <v>6</v>
      </c>
      <c r="U38" s="68">
        <v>3</v>
      </c>
      <c r="V38" s="68"/>
      <c r="W38" s="68">
        <v>989</v>
      </c>
      <c r="X38" s="30">
        <f>SUM(T38:W38)</f>
        <v>998</v>
      </c>
      <c r="Y38" s="30">
        <v>-998</v>
      </c>
      <c r="Z38" s="30">
        <f>SUM(X38:Y38)</f>
        <v>0</v>
      </c>
    </row>
    <row r="39" spans="1:26">
      <c r="A39" s="208" t="s">
        <v>34</v>
      </c>
      <c r="B39" s="238">
        <f t="shared" ref="B39:O39" si="15">SUM(B37:B38)</f>
        <v>6009</v>
      </c>
      <c r="C39" s="238">
        <f t="shared" si="15"/>
        <v>3808</v>
      </c>
      <c r="D39" s="238">
        <f t="shared" si="15"/>
        <v>35442</v>
      </c>
      <c r="E39" s="238">
        <f t="shared" si="15"/>
        <v>34996</v>
      </c>
      <c r="F39" s="238">
        <f t="shared" si="15"/>
        <v>0</v>
      </c>
      <c r="G39" s="238">
        <f t="shared" si="15"/>
        <v>0</v>
      </c>
      <c r="H39" s="238">
        <f t="shared" si="15"/>
        <v>10188</v>
      </c>
      <c r="I39" s="238">
        <f t="shared" si="15"/>
        <v>6571</v>
      </c>
      <c r="J39" s="238">
        <f t="shared" si="15"/>
        <v>51639</v>
      </c>
      <c r="K39" s="238">
        <f t="shared" si="15"/>
        <v>45375</v>
      </c>
      <c r="L39" s="238">
        <f t="shared" si="15"/>
        <v>-6871</v>
      </c>
      <c r="M39" s="238">
        <f t="shared" si="15"/>
        <v>-5873</v>
      </c>
      <c r="N39" s="238">
        <f t="shared" si="15"/>
        <v>44768</v>
      </c>
      <c r="O39" s="238">
        <f t="shared" si="15"/>
        <v>39502</v>
      </c>
      <c r="P39" s="206">
        <f>'Segmenty - RZiS'!H37-N39</f>
        <v>0</v>
      </c>
      <c r="Q39" s="200">
        <f>RZiS!H5-N39</f>
        <v>0</v>
      </c>
      <c r="R39" s="200" t="e">
        <f>RZiS!#REF!-O39</f>
        <v>#REF!</v>
      </c>
      <c r="T39" s="199">
        <f t="shared" ref="T39:Z39" si="16">SUM(T37:T38)</f>
        <v>2201</v>
      </c>
      <c r="U39" s="199">
        <f t="shared" si="16"/>
        <v>446</v>
      </c>
      <c r="V39" s="199">
        <f t="shared" si="16"/>
        <v>0</v>
      </c>
      <c r="W39" s="199">
        <f t="shared" si="16"/>
        <v>3617</v>
      </c>
      <c r="X39" s="199">
        <f t="shared" si="16"/>
        <v>6264</v>
      </c>
      <c r="Y39" s="199">
        <f t="shared" si="16"/>
        <v>-998</v>
      </c>
      <c r="Z39" s="199">
        <f t="shared" si="16"/>
        <v>5266</v>
      </c>
    </row>
    <row r="40" spans="1:26">
      <c r="A40" s="215" t="s">
        <v>300</v>
      </c>
      <c r="B40" s="237">
        <f>'Segmenty - RZiS'!C38</f>
        <v>-2027</v>
      </c>
      <c r="C40" s="237">
        <f>B40-T40</f>
        <v>-1370</v>
      </c>
      <c r="D40" s="237">
        <f>'Segmenty - RZiS'!D38</f>
        <v>-32236</v>
      </c>
      <c r="E40" s="237">
        <f>D40-U40</f>
        <v>-31594</v>
      </c>
      <c r="F40" s="237"/>
      <c r="G40" s="237"/>
      <c r="H40" s="237">
        <f>'Segmenty - RZiS'!E38</f>
        <v>-8881</v>
      </c>
      <c r="I40" s="237">
        <f>H40-W40</f>
        <v>-6326</v>
      </c>
      <c r="J40" s="237">
        <f>B40+D40+F40+H40</f>
        <v>-43144</v>
      </c>
      <c r="K40" s="237">
        <f>C40+E40+G40+I40</f>
        <v>-39290</v>
      </c>
      <c r="L40" s="237">
        <f>'Segmenty - RZiS'!G38</f>
        <v>5581</v>
      </c>
      <c r="M40" s="237">
        <f>L40-Y40</f>
        <v>4818</v>
      </c>
      <c r="N40" s="237">
        <f>J40+L40</f>
        <v>-37563</v>
      </c>
      <c r="O40" s="237">
        <f>K40+M40</f>
        <v>-34472</v>
      </c>
      <c r="P40" s="206">
        <f>'Segmenty - RZiS'!H38-N40</f>
        <v>0</v>
      </c>
      <c r="Q40" s="200">
        <f>RZiS!H9-N40</f>
        <v>0</v>
      </c>
      <c r="R40" s="200" t="e">
        <f>RZiS!#REF!-O40</f>
        <v>#REF!</v>
      </c>
      <c r="T40" s="30">
        <v>-657</v>
      </c>
      <c r="U40" s="30">
        <v>-642</v>
      </c>
      <c r="V40" s="30"/>
      <c r="W40" s="30">
        <v>-2555</v>
      </c>
      <c r="X40" s="30">
        <f>SUM(T40:W40)</f>
        <v>-3854</v>
      </c>
      <c r="Y40" s="30">
        <v>763</v>
      </c>
      <c r="Z40" s="30">
        <f>SUM(X40:Y40)</f>
        <v>-3091</v>
      </c>
    </row>
    <row r="41" spans="1:26">
      <c r="A41" s="216" t="s">
        <v>35</v>
      </c>
      <c r="B41" s="238">
        <f t="shared" ref="B41:O41" si="17">SUM(B39:B40)</f>
        <v>3982</v>
      </c>
      <c r="C41" s="238">
        <f t="shared" si="17"/>
        <v>2438</v>
      </c>
      <c r="D41" s="238">
        <f t="shared" si="17"/>
        <v>3206</v>
      </c>
      <c r="E41" s="238">
        <f t="shared" si="17"/>
        <v>3402</v>
      </c>
      <c r="F41" s="238">
        <f t="shared" si="17"/>
        <v>0</v>
      </c>
      <c r="G41" s="238">
        <f t="shared" si="17"/>
        <v>0</v>
      </c>
      <c r="H41" s="238">
        <f t="shared" si="17"/>
        <v>1307</v>
      </c>
      <c r="I41" s="238">
        <f t="shared" si="17"/>
        <v>245</v>
      </c>
      <c r="J41" s="238">
        <f t="shared" si="17"/>
        <v>8495</v>
      </c>
      <c r="K41" s="238">
        <f t="shared" si="17"/>
        <v>6085</v>
      </c>
      <c r="L41" s="238">
        <f t="shared" si="17"/>
        <v>-1290</v>
      </c>
      <c r="M41" s="238">
        <f t="shared" si="17"/>
        <v>-1055</v>
      </c>
      <c r="N41" s="238">
        <f t="shared" si="17"/>
        <v>7205</v>
      </c>
      <c r="O41" s="238">
        <f t="shared" si="17"/>
        <v>5030</v>
      </c>
      <c r="P41" s="206">
        <f>'Segmenty - RZiS'!H39-N41</f>
        <v>0</v>
      </c>
      <c r="Q41" s="200">
        <f>RZiS!H13-N41</f>
        <v>0</v>
      </c>
      <c r="R41" s="200" t="e">
        <f>RZiS!#REF!-O41</f>
        <v>#REF!</v>
      </c>
      <c r="T41" s="56">
        <f t="shared" ref="T41:Z41" si="18">SUM(T39:T40)</f>
        <v>1544</v>
      </c>
      <c r="U41" s="56">
        <f t="shared" si="18"/>
        <v>-196</v>
      </c>
      <c r="V41" s="56">
        <f t="shared" si="18"/>
        <v>0</v>
      </c>
      <c r="W41" s="56">
        <f t="shared" si="18"/>
        <v>1062</v>
      </c>
      <c r="X41" s="56">
        <f t="shared" si="18"/>
        <v>2410</v>
      </c>
      <c r="Y41" s="56">
        <f t="shared" si="18"/>
        <v>-235</v>
      </c>
      <c r="Z41" s="56">
        <f t="shared" si="18"/>
        <v>2175</v>
      </c>
    </row>
    <row r="42" spans="1:26">
      <c r="A42" s="210" t="s">
        <v>301</v>
      </c>
      <c r="B42" s="237">
        <f>'Segmenty - RZiS'!C40</f>
        <v>-644</v>
      </c>
      <c r="C42" s="237">
        <f>B42-T42</f>
        <v>-446</v>
      </c>
      <c r="D42" s="237">
        <f>'Segmenty - RZiS'!D40</f>
        <v>-1241</v>
      </c>
      <c r="E42" s="237">
        <f>D42-U42</f>
        <v>-792</v>
      </c>
      <c r="F42" s="237"/>
      <c r="G42" s="237"/>
      <c r="H42" s="237">
        <f>'Segmenty - RZiS'!E40</f>
        <v>-220</v>
      </c>
      <c r="I42" s="237">
        <f>H42-W42</f>
        <v>-57</v>
      </c>
      <c r="J42" s="237">
        <f t="shared" ref="J42:K46" si="19">B42+D42+F42+H42</f>
        <v>-2105</v>
      </c>
      <c r="K42" s="237">
        <f t="shared" si="19"/>
        <v>-1295</v>
      </c>
      <c r="L42" s="237">
        <f>'Segmenty - RZiS'!G40</f>
        <v>-27</v>
      </c>
      <c r="M42" s="237">
        <f>L42-Y42</f>
        <v>-25</v>
      </c>
      <c r="N42" s="237">
        <f t="shared" ref="N42:O45" si="20">J42+L42</f>
        <v>-2132</v>
      </c>
      <c r="O42" s="237">
        <f t="shared" si="20"/>
        <v>-1320</v>
      </c>
      <c r="P42" s="206">
        <f>'Segmenty - RZiS'!H40-N42</f>
        <v>0</v>
      </c>
      <c r="Q42" s="206">
        <f>RZiS!H14-N42</f>
        <v>0</v>
      </c>
      <c r="R42" s="206" t="e">
        <f>RZiS!#REF!-O42</f>
        <v>#REF!</v>
      </c>
      <c r="T42" s="30">
        <v>-198</v>
      </c>
      <c r="U42" s="30">
        <v>-449</v>
      </c>
      <c r="V42" s="30"/>
      <c r="W42" s="30">
        <v>-163</v>
      </c>
      <c r="X42" s="30">
        <f>SUM(T42:W42)</f>
        <v>-810</v>
      </c>
      <c r="Y42" s="30">
        <v>-2</v>
      </c>
      <c r="Z42" s="30">
        <f>SUM(X42:Y42)</f>
        <v>-812</v>
      </c>
    </row>
    <row r="43" spans="1:26">
      <c r="A43" s="210" t="s">
        <v>302</v>
      </c>
      <c r="B43" s="237">
        <f>'Segmenty - RZiS'!C41</f>
        <v>-405</v>
      </c>
      <c r="C43" s="237">
        <f>B43-T43</f>
        <v>-279</v>
      </c>
      <c r="D43" s="237">
        <f>'Segmenty - RZiS'!D41</f>
        <v>-351</v>
      </c>
      <c r="E43" s="237">
        <f>D43-U43</f>
        <v>-307</v>
      </c>
      <c r="F43" s="237"/>
      <c r="G43" s="237"/>
      <c r="H43" s="237">
        <f>'Segmenty - RZiS'!E41</f>
        <v>-4211</v>
      </c>
      <c r="I43" s="237">
        <f>H43-W43</f>
        <v>-1954</v>
      </c>
      <c r="J43" s="237">
        <f t="shared" si="19"/>
        <v>-4967</v>
      </c>
      <c r="K43" s="237">
        <f t="shared" si="19"/>
        <v>-2540</v>
      </c>
      <c r="L43" s="237">
        <f>'Segmenty - RZiS'!G41</f>
        <v>149</v>
      </c>
      <c r="M43" s="237">
        <f>L43-Y43</f>
        <v>198</v>
      </c>
      <c r="N43" s="237">
        <f t="shared" si="20"/>
        <v>-4818</v>
      </c>
      <c r="O43" s="237">
        <f t="shared" si="20"/>
        <v>-2342</v>
      </c>
      <c r="P43" s="206">
        <f>'Segmenty - RZiS'!H41-N43</f>
        <v>0</v>
      </c>
      <c r="Q43" s="206">
        <f>RZiS!H15-N43</f>
        <v>0</v>
      </c>
      <c r="R43" s="206" t="e">
        <f>RZiS!#REF!-O43</f>
        <v>#REF!</v>
      </c>
      <c r="T43" s="30">
        <v>-126</v>
      </c>
      <c r="U43" s="30">
        <v>-44</v>
      </c>
      <c r="V43" s="30"/>
      <c r="W43" s="30">
        <v>-2257</v>
      </c>
      <c r="X43" s="30">
        <f>SUM(T43:W43)</f>
        <v>-2427</v>
      </c>
      <c r="Y43" s="30">
        <v>-49</v>
      </c>
      <c r="Z43" s="30">
        <f>SUM(X43:Y43)</f>
        <v>-2476</v>
      </c>
    </row>
    <row r="44" spans="1:26">
      <c r="A44" s="216" t="s">
        <v>303</v>
      </c>
      <c r="B44" s="238">
        <f t="shared" ref="B44:I44" si="21">SUM(B41:B43)</f>
        <v>2933</v>
      </c>
      <c r="C44" s="238">
        <f t="shared" si="21"/>
        <v>1713</v>
      </c>
      <c r="D44" s="238">
        <f t="shared" si="21"/>
        <v>1614</v>
      </c>
      <c r="E44" s="238">
        <f t="shared" si="21"/>
        <v>2303</v>
      </c>
      <c r="F44" s="238">
        <f t="shared" si="21"/>
        <v>0</v>
      </c>
      <c r="G44" s="238">
        <f t="shared" si="21"/>
        <v>0</v>
      </c>
      <c r="H44" s="238">
        <f t="shared" si="21"/>
        <v>-3124</v>
      </c>
      <c r="I44" s="238">
        <f t="shared" si="21"/>
        <v>-1766</v>
      </c>
      <c r="J44" s="238">
        <f t="shared" si="19"/>
        <v>1423</v>
      </c>
      <c r="K44" s="238">
        <f t="shared" si="19"/>
        <v>2250</v>
      </c>
      <c r="L44" s="238">
        <f>SUM(L41:L43)</f>
        <v>-1168</v>
      </c>
      <c r="M44" s="238">
        <f>SUM(M41:M43)</f>
        <v>-882</v>
      </c>
      <c r="N44" s="238">
        <f t="shared" si="20"/>
        <v>255</v>
      </c>
      <c r="O44" s="238">
        <f t="shared" si="20"/>
        <v>1368</v>
      </c>
      <c r="P44" s="206">
        <f>'Segmenty - RZiS'!H42-N44</f>
        <v>0</v>
      </c>
      <c r="Q44" s="206">
        <f>RZiS!H16-N44</f>
        <v>0</v>
      </c>
      <c r="R44" s="206" t="e">
        <f>RZiS!#REF!-O44</f>
        <v>#REF!</v>
      </c>
      <c r="T44" s="56">
        <f t="shared" ref="T44:Z44" si="22">SUM(T41:T43)</f>
        <v>1220</v>
      </c>
      <c r="U44" s="56">
        <f t="shared" si="22"/>
        <v>-689</v>
      </c>
      <c r="V44" s="56">
        <f t="shared" si="22"/>
        <v>0</v>
      </c>
      <c r="W44" s="56">
        <f t="shared" si="22"/>
        <v>-1358</v>
      </c>
      <c r="X44" s="56">
        <f t="shared" si="22"/>
        <v>-827</v>
      </c>
      <c r="Y44" s="56">
        <f t="shared" si="22"/>
        <v>-286</v>
      </c>
      <c r="Z44" s="56">
        <f t="shared" si="22"/>
        <v>-1113</v>
      </c>
    </row>
    <row r="45" spans="1:26" ht="21">
      <c r="A45" s="210" t="s">
        <v>304</v>
      </c>
      <c r="B45" s="237">
        <f>'Segmenty - RZiS'!C43</f>
        <v>4482</v>
      </c>
      <c r="C45" s="237">
        <f>B45-T45</f>
        <v>439</v>
      </c>
      <c r="D45" s="237">
        <f>'Segmenty - RZiS'!D43</f>
        <v>0</v>
      </c>
      <c r="E45" s="237">
        <f>D45-U45</f>
        <v>0</v>
      </c>
      <c r="F45" s="237"/>
      <c r="G45" s="237"/>
      <c r="H45" s="237">
        <f>'Segmenty - RZiS'!E43</f>
        <v>0</v>
      </c>
      <c r="I45" s="237">
        <f>H45-W45</f>
        <v>0</v>
      </c>
      <c r="J45" s="237">
        <f t="shared" si="19"/>
        <v>4482</v>
      </c>
      <c r="K45" s="237">
        <f t="shared" si="19"/>
        <v>439</v>
      </c>
      <c r="L45" s="237">
        <f>'Segmenty - RZiS'!G43</f>
        <v>0</v>
      </c>
      <c r="M45" s="237">
        <f>L45-Y45</f>
        <v>0</v>
      </c>
      <c r="N45" s="237">
        <f t="shared" si="20"/>
        <v>4482</v>
      </c>
      <c r="O45" s="237">
        <f t="shared" si="20"/>
        <v>439</v>
      </c>
      <c r="P45" s="206">
        <f>'Segmenty - RZiS'!H43-N45</f>
        <v>0</v>
      </c>
      <c r="Q45" s="206">
        <f>RZiS!H17-N45</f>
        <v>0</v>
      </c>
      <c r="R45" s="206" t="e">
        <f>RZiS!#REF!-O45</f>
        <v>#REF!</v>
      </c>
      <c r="T45" s="30">
        <v>4043</v>
      </c>
      <c r="U45" s="30">
        <v>0</v>
      </c>
      <c r="V45" s="30"/>
      <c r="W45" s="30">
        <v>0</v>
      </c>
      <c r="X45" s="30">
        <f>SUM(T45:W45)</f>
        <v>4043</v>
      </c>
      <c r="Y45" s="30">
        <v>0</v>
      </c>
      <c r="Z45" s="30">
        <f>SUM(X45:Y45)</f>
        <v>4043</v>
      </c>
    </row>
    <row r="46" spans="1:26" ht="19.5">
      <c r="A46" s="218" t="s">
        <v>305</v>
      </c>
      <c r="B46" s="238">
        <f t="shared" ref="B46:I46" si="23">B44+B45</f>
        <v>7415</v>
      </c>
      <c r="C46" s="238">
        <f t="shared" si="23"/>
        <v>2152</v>
      </c>
      <c r="D46" s="238">
        <f t="shared" si="23"/>
        <v>1614</v>
      </c>
      <c r="E46" s="238">
        <f t="shared" si="23"/>
        <v>2303</v>
      </c>
      <c r="F46" s="238">
        <f t="shared" si="23"/>
        <v>0</v>
      </c>
      <c r="G46" s="238">
        <f t="shared" si="23"/>
        <v>0</v>
      </c>
      <c r="H46" s="238">
        <f t="shared" si="23"/>
        <v>-3124</v>
      </c>
      <c r="I46" s="238">
        <f t="shared" si="23"/>
        <v>-1766</v>
      </c>
      <c r="J46" s="238">
        <f t="shared" si="19"/>
        <v>5905</v>
      </c>
      <c r="K46" s="238">
        <f t="shared" si="19"/>
        <v>2689</v>
      </c>
      <c r="L46" s="238">
        <f>L44+L45</f>
        <v>-1168</v>
      </c>
      <c r="M46" s="238">
        <f>M44+M45</f>
        <v>-882</v>
      </c>
      <c r="N46" s="238">
        <f>SUM(J46+L46)</f>
        <v>4737</v>
      </c>
      <c r="O46" s="238">
        <f>SUM(K46+M46)</f>
        <v>1807</v>
      </c>
      <c r="P46" s="206">
        <f>'Segmenty - RZiS'!H44-N46</f>
        <v>0</v>
      </c>
      <c r="Q46" s="206">
        <f>RZiS!H18-N46</f>
        <v>0</v>
      </c>
      <c r="R46" s="206" t="e">
        <f>RZiS!#REF!-O46</f>
        <v>#REF!</v>
      </c>
      <c r="T46" s="56">
        <f t="shared" ref="T46:Z46" si="24">T44+T45</f>
        <v>5263</v>
      </c>
      <c r="U46" s="56">
        <f t="shared" si="24"/>
        <v>-689</v>
      </c>
      <c r="V46" s="56">
        <f t="shared" si="24"/>
        <v>0</v>
      </c>
      <c r="W46" s="56">
        <f t="shared" si="24"/>
        <v>-1358</v>
      </c>
      <c r="X46" s="56">
        <f t="shared" si="24"/>
        <v>3216</v>
      </c>
      <c r="Y46" s="56">
        <f t="shared" si="24"/>
        <v>-286</v>
      </c>
      <c r="Z46" s="56">
        <f t="shared" si="24"/>
        <v>2930</v>
      </c>
    </row>
    <row r="47" spans="1:26" ht="21">
      <c r="A47" s="210" t="s">
        <v>103</v>
      </c>
      <c r="B47" s="288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19"/>
      <c r="N47" s="237">
        <f>'Segmenty - RZiS'!H45</f>
        <v>0</v>
      </c>
      <c r="O47" s="237">
        <f>N47-Z47</f>
        <v>0</v>
      </c>
      <c r="P47" s="206">
        <f>'Segmenty - RZiS'!H45-N47</f>
        <v>0</v>
      </c>
      <c r="Q47" s="200">
        <f>RZiS!H19-N47</f>
        <v>0</v>
      </c>
      <c r="R47" s="200" t="e">
        <f>RZiS!#REF!-O47</f>
        <v>#REF!</v>
      </c>
      <c r="Z47" s="30">
        <v>0</v>
      </c>
    </row>
    <row r="48" spans="1:26">
      <c r="A48" s="210" t="s">
        <v>244</v>
      </c>
      <c r="B48" s="290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20"/>
      <c r="N48" s="237">
        <f>'Segmenty - RZiS'!H46</f>
        <v>728</v>
      </c>
      <c r="O48" s="237">
        <f t="shared" ref="O48:O61" si="25">N48-Z48</f>
        <v>667</v>
      </c>
      <c r="P48" s="206">
        <f>'Segmenty - RZiS'!H46-N48</f>
        <v>0</v>
      </c>
      <c r="Q48" s="200">
        <f>RZiS!H20-N48</f>
        <v>0</v>
      </c>
      <c r="R48" s="200" t="e">
        <f>RZiS!#REF!-O48</f>
        <v>#REF!</v>
      </c>
      <c r="Z48" s="30">
        <v>61</v>
      </c>
    </row>
    <row r="49" spans="1:26">
      <c r="A49" s="210" t="s">
        <v>245</v>
      </c>
      <c r="B49" s="290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20"/>
      <c r="N49" s="237">
        <f>'Segmenty - RZiS'!H47</f>
        <v>-1784</v>
      </c>
      <c r="O49" s="237">
        <f t="shared" si="25"/>
        <v>-1213</v>
      </c>
      <c r="P49" s="206">
        <f>'Segmenty - RZiS'!H47-N49</f>
        <v>0</v>
      </c>
      <c r="Q49" s="200">
        <f>RZiS!H23-N49</f>
        <v>0</v>
      </c>
      <c r="R49" s="200" t="e">
        <f>RZiS!#REF!-O49</f>
        <v>#REF!</v>
      </c>
      <c r="Z49" s="30">
        <v>-571</v>
      </c>
    </row>
    <row r="50" spans="1:26">
      <c r="A50" s="216" t="s">
        <v>320</v>
      </c>
      <c r="B50" s="290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20"/>
      <c r="N50" s="238">
        <f>SUM(N46:N49)</f>
        <v>3681</v>
      </c>
      <c r="O50" s="238">
        <f t="shared" si="25"/>
        <v>1261</v>
      </c>
      <c r="P50" s="206">
        <f>'Segmenty - RZiS'!H48-N50</f>
        <v>0</v>
      </c>
      <c r="Q50" s="200">
        <f>RZiS!H28-N50</f>
        <v>0</v>
      </c>
      <c r="R50" s="200" t="e">
        <f>RZiS!#REF!-O50</f>
        <v>#REF!</v>
      </c>
      <c r="Z50" s="217">
        <f>SUM(Z46:Z49)</f>
        <v>2420</v>
      </c>
    </row>
    <row r="51" spans="1:26">
      <c r="A51" s="212" t="s">
        <v>306</v>
      </c>
      <c r="B51" s="290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20"/>
      <c r="N51" s="237">
        <f>'Segmenty - RZiS'!H49</f>
        <v>754</v>
      </c>
      <c r="O51" s="237">
        <f t="shared" si="25"/>
        <v>492</v>
      </c>
      <c r="P51" s="206">
        <f>'Segmenty - RZiS'!H49-N51</f>
        <v>0</v>
      </c>
      <c r="Q51" s="200">
        <f>RZiS!H29-N51</f>
        <v>0</v>
      </c>
      <c r="R51" s="200" t="e">
        <f>RZiS!#REF!-O51</f>
        <v>#REF!</v>
      </c>
      <c r="Z51" s="68">
        <v>262</v>
      </c>
    </row>
    <row r="52" spans="1:26">
      <c r="A52" s="212" t="s">
        <v>254</v>
      </c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20"/>
      <c r="N52" s="237">
        <f>'Segmenty - RZiS'!H50</f>
        <v>-4683</v>
      </c>
      <c r="O52" s="237">
        <f t="shared" si="25"/>
        <v>-2437</v>
      </c>
      <c r="P52" s="206">
        <f>'Segmenty - RZiS'!H50-N52</f>
        <v>0</v>
      </c>
      <c r="Q52" s="200">
        <f>RZiS!H32-N52</f>
        <v>0</v>
      </c>
      <c r="R52" s="200" t="e">
        <f>RZiS!#REF!-O52</f>
        <v>#REF!</v>
      </c>
      <c r="Z52" s="68">
        <v>-2246</v>
      </c>
    </row>
    <row r="53" spans="1:26" ht="21">
      <c r="A53" s="210" t="s">
        <v>308</v>
      </c>
      <c r="B53" s="290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20"/>
      <c r="N53" s="237">
        <f>'Segmenty - RZiS'!H51</f>
        <v>-165</v>
      </c>
      <c r="O53" s="237">
        <f t="shared" si="25"/>
        <v>-14</v>
      </c>
      <c r="P53" s="206">
        <f>'Segmenty - RZiS'!H51-N53</f>
        <v>0</v>
      </c>
      <c r="Q53" s="200">
        <f>RZiS!H36-N53</f>
        <v>0</v>
      </c>
      <c r="R53" s="200" t="e">
        <f>RZiS!#REF!-O53</f>
        <v>#REF!</v>
      </c>
      <c r="Z53" s="68">
        <v>-151</v>
      </c>
    </row>
    <row r="54" spans="1:26">
      <c r="A54" s="208" t="s">
        <v>255</v>
      </c>
      <c r="B54" s="290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20"/>
      <c r="N54" s="238">
        <f>SUM(N50:N53)</f>
        <v>-413</v>
      </c>
      <c r="O54" s="238">
        <f>SUM(O50:O53)</f>
        <v>-698</v>
      </c>
      <c r="P54" s="206">
        <f>'Segmenty - RZiS'!H52-N54</f>
        <v>0</v>
      </c>
      <c r="Q54" s="200">
        <f>RZiS!H37-N54</f>
        <v>0</v>
      </c>
      <c r="R54" s="200" t="e">
        <f>RZiS!#REF!-O54</f>
        <v>#REF!</v>
      </c>
      <c r="Z54" s="214">
        <f>SUM(Z50:Z53)</f>
        <v>285</v>
      </c>
    </row>
    <row r="55" spans="1:26">
      <c r="A55" s="212" t="s">
        <v>307</v>
      </c>
      <c r="B55" s="290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20"/>
      <c r="N55" s="237">
        <f>'Segmenty - RZiS'!H53</f>
        <v>5064</v>
      </c>
      <c r="O55" s="237">
        <f t="shared" si="25"/>
        <v>-168</v>
      </c>
      <c r="P55" s="206">
        <f>'Segmenty - RZiS'!H53-N55</f>
        <v>0</v>
      </c>
      <c r="Q55" s="200">
        <f>RZiS!H38-N55</f>
        <v>0</v>
      </c>
      <c r="R55" s="200" t="e">
        <f>RZiS!#REF!-O55</f>
        <v>#REF!</v>
      </c>
      <c r="Z55" s="213">
        <v>5232</v>
      </c>
    </row>
    <row r="56" spans="1:26">
      <c r="A56" s="221" t="s">
        <v>309</v>
      </c>
      <c r="B56" s="290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20"/>
      <c r="N56" s="238">
        <f>SUM(N54:N55)</f>
        <v>4651</v>
      </c>
      <c r="O56" s="238">
        <f>SUM(O54:O55)</f>
        <v>-866</v>
      </c>
      <c r="P56" s="206">
        <f>'Segmenty - RZiS'!H54-N56</f>
        <v>0</v>
      </c>
      <c r="Q56" s="200">
        <f>RZiS!H41-N56</f>
        <v>0</v>
      </c>
      <c r="R56" s="200" t="e">
        <f>RZiS!#REF!-O56</f>
        <v>#REF!</v>
      </c>
      <c r="Z56" s="214">
        <f>SUM(Z54:Z55)</f>
        <v>5517</v>
      </c>
    </row>
    <row r="57" spans="1:26" ht="21">
      <c r="A57" s="222" t="s">
        <v>310</v>
      </c>
      <c r="B57" s="290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20"/>
      <c r="N57" s="237">
        <f>'Segmenty - RZiS'!H55</f>
        <v>4651</v>
      </c>
      <c r="O57" s="237">
        <f t="shared" si="25"/>
        <v>-866</v>
      </c>
      <c r="P57" s="206">
        <f>'Segmenty - RZiS'!H55-N57</f>
        <v>0</v>
      </c>
      <c r="Q57" s="200">
        <f>RZiS!H48-N57</f>
        <v>0</v>
      </c>
      <c r="R57" s="200" t="e">
        <f>RZiS!#REF!-O57</f>
        <v>#REF!</v>
      </c>
      <c r="Z57" s="68">
        <v>5517</v>
      </c>
    </row>
    <row r="58" spans="1:26">
      <c r="A58" s="222" t="s">
        <v>311</v>
      </c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20"/>
      <c r="N58" s="237">
        <f>'Segmenty - RZiS'!H56</f>
        <v>0</v>
      </c>
      <c r="O58" s="237">
        <f t="shared" si="25"/>
        <v>0</v>
      </c>
      <c r="P58" s="206">
        <f>'Segmenty - RZiS'!H56-N58</f>
        <v>0</v>
      </c>
      <c r="Q58" s="200">
        <f>RZiS!H49-N58</f>
        <v>0</v>
      </c>
      <c r="R58" s="200" t="e">
        <f>RZiS!#REF!-O58</f>
        <v>#REF!</v>
      </c>
      <c r="Z58" s="30">
        <v>0</v>
      </c>
    </row>
    <row r="59" spans="1:26">
      <c r="A59" s="221" t="s">
        <v>153</v>
      </c>
      <c r="B59" s="290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20"/>
      <c r="N59" s="238">
        <f>'Segmenty - RZiS'!H57</f>
        <v>5340</v>
      </c>
      <c r="O59" s="238">
        <f t="shared" si="25"/>
        <v>1417</v>
      </c>
      <c r="P59" s="206">
        <f>'Segmenty - RZiS'!H57-N59</f>
        <v>0</v>
      </c>
      <c r="Q59" s="200">
        <f>RZiS!H44-N59</f>
        <v>0</v>
      </c>
      <c r="R59" s="200" t="e">
        <f>RZiS!#REF!-O59</f>
        <v>#REF!</v>
      </c>
      <c r="Z59" s="56">
        <v>3923</v>
      </c>
    </row>
    <row r="60" spans="1:26" ht="21">
      <c r="A60" s="222" t="s">
        <v>310</v>
      </c>
      <c r="B60" s="290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20"/>
      <c r="N60" s="237">
        <f>'Segmenty - RZiS'!H58</f>
        <v>5340</v>
      </c>
      <c r="O60" s="237">
        <f t="shared" si="25"/>
        <v>1417</v>
      </c>
      <c r="P60" s="206">
        <f>'Segmenty - RZiS'!H58-N60</f>
        <v>0</v>
      </c>
      <c r="Q60" s="200">
        <f>RZiS!H52-N60</f>
        <v>0</v>
      </c>
      <c r="R60" s="200" t="e">
        <f>RZiS!#REF!-O60</f>
        <v>#REF!</v>
      </c>
      <c r="Z60" s="30">
        <v>3923</v>
      </c>
    </row>
    <row r="61" spans="1:26">
      <c r="A61" s="222" t="s">
        <v>311</v>
      </c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23"/>
      <c r="N61" s="237">
        <f>'Segmenty - RZiS'!H59</f>
        <v>0</v>
      </c>
      <c r="O61" s="237">
        <f t="shared" si="25"/>
        <v>0</v>
      </c>
      <c r="P61" s="206">
        <f>'Segmenty - RZiS'!H59-N61</f>
        <v>0</v>
      </c>
      <c r="Q61" s="200">
        <f>RZiS!H53-N61</f>
        <v>0</v>
      </c>
      <c r="R61" s="200" t="e">
        <f>RZiS!#REF!-O61</f>
        <v>#REF!</v>
      </c>
      <c r="Z61" s="30">
        <v>0</v>
      </c>
    </row>
  </sheetData>
  <mergeCells count="16">
    <mergeCell ref="J35:K35"/>
    <mergeCell ref="L35:M35"/>
    <mergeCell ref="N35:O35"/>
    <mergeCell ref="B47:L61"/>
    <mergeCell ref="B35:C35"/>
    <mergeCell ref="D35:E35"/>
    <mergeCell ref="F35:G35"/>
    <mergeCell ref="H35:I35"/>
    <mergeCell ref="N4:O4"/>
    <mergeCell ref="L4:M4"/>
    <mergeCell ref="B16:L30"/>
    <mergeCell ref="B4:C4"/>
    <mergeCell ref="D4:E4"/>
    <mergeCell ref="H4:I4"/>
    <mergeCell ref="J4:K4"/>
    <mergeCell ref="F4:G4"/>
  </mergeCells>
  <phoneticPr fontId="7" type="noConversion"/>
  <conditionalFormatting sqref="B32:O33 Q35:R61 Q8:R30">
    <cfRule type="cellIs" dxfId="9" priority="8" stopIfTrue="1" operator="notEqual">
      <formula>0</formula>
    </cfRule>
  </conditionalFormatting>
  <conditionalFormatting sqref="B1:O2">
    <cfRule type="cellIs" dxfId="8" priority="7" stopIfTrue="1" operator="notEqual">
      <formula>0</formula>
    </cfRule>
  </conditionalFormatting>
  <conditionalFormatting sqref="B3:M3">
    <cfRule type="cellIs" dxfId="7" priority="5" stopIfTrue="1" operator="notEqual">
      <formula>0</formula>
    </cfRule>
  </conditionalFormatting>
  <conditionalFormatting sqref="L34:M34">
    <cfRule type="cellIs" dxfId="6" priority="4" stopIfTrue="1" operator="notEqual">
      <formula>0</formula>
    </cfRule>
  </conditionalFormatting>
  <conditionalFormatting sqref="B34:K34">
    <cfRule type="cellIs" dxfId="5" priority="3" stopIfTrue="1" operator="notEqual">
      <formula>0</formula>
    </cfRule>
  </conditionalFormatting>
  <conditionalFormatting sqref="N34:O34">
    <cfRule type="cellIs" dxfId="4" priority="2" stopIfTrue="1" operator="notEqual">
      <formula>0</formula>
    </cfRule>
  </conditionalFormatting>
  <conditionalFormatting sqref="N3:O3">
    <cfRule type="cellIs" dxfId="3" priority="1" stopIfTrue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I4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 enableFormatConditionsCalculation="0">
    <tabColor indexed="44"/>
    <pageSetUpPr fitToPage="1"/>
  </sheetPr>
  <dimension ref="A1:J57"/>
  <sheetViews>
    <sheetView view="pageBreakPreview" topLeftCell="A13" zoomScaleNormal="100" workbookViewId="0">
      <selection activeCell="I54" sqref="I54"/>
    </sheetView>
  </sheetViews>
  <sheetFormatPr defaultRowHeight="12.75"/>
  <cols>
    <col min="1" max="1" width="3.7109375" style="11" customWidth="1"/>
    <col min="2" max="4" width="3.42578125" style="10" customWidth="1"/>
    <col min="5" max="5" width="49.140625" style="10" customWidth="1"/>
    <col min="6" max="6" width="4.28515625" style="10" customWidth="1"/>
    <col min="7" max="7" width="11.7109375" style="10" customWidth="1"/>
    <col min="8" max="8" width="11.7109375" style="10" hidden="1" customWidth="1"/>
    <col min="9" max="9" width="11.7109375" style="10" customWidth="1" collapsed="1"/>
    <col min="10" max="10" width="3.42578125" style="8" customWidth="1"/>
    <col min="11" max="16384" width="9.140625" style="9"/>
  </cols>
  <sheetData>
    <row r="1" spans="1:10" customFormat="1">
      <c r="A1" s="3"/>
      <c r="B1" s="5"/>
      <c r="C1" s="5"/>
      <c r="D1" s="5"/>
      <c r="E1" s="5"/>
      <c r="F1" s="5"/>
      <c r="G1" s="5"/>
      <c r="H1" s="5"/>
      <c r="I1" s="5"/>
      <c r="J1" s="5"/>
    </row>
    <row r="2" spans="1:10" customFormat="1">
      <c r="A2" s="3"/>
      <c r="B2" s="258" t="s">
        <v>242</v>
      </c>
      <c r="C2" s="258"/>
      <c r="D2" s="258"/>
      <c r="E2" s="258"/>
      <c r="F2" s="258" t="s">
        <v>87</v>
      </c>
      <c r="G2" s="33" t="s">
        <v>399</v>
      </c>
      <c r="H2" s="33" t="s">
        <v>198</v>
      </c>
      <c r="I2" s="33" t="s">
        <v>198</v>
      </c>
      <c r="J2" s="44"/>
    </row>
    <row r="3" spans="1:10" customFormat="1">
      <c r="A3" s="3"/>
      <c r="B3" s="274"/>
      <c r="C3" s="274"/>
      <c r="D3" s="274"/>
      <c r="E3" s="274"/>
      <c r="F3" s="274"/>
      <c r="G3" s="34" t="s">
        <v>209</v>
      </c>
      <c r="H3" s="34" t="s">
        <v>351</v>
      </c>
      <c r="I3" s="34" t="s">
        <v>351</v>
      </c>
      <c r="J3" s="45"/>
    </row>
    <row r="4" spans="1:10" customFormat="1">
      <c r="A4" s="3"/>
      <c r="B4" s="259"/>
      <c r="C4" s="259"/>
      <c r="D4" s="259"/>
      <c r="E4" s="259"/>
      <c r="F4" s="259"/>
      <c r="G4" s="233"/>
      <c r="H4" s="105" t="s">
        <v>152</v>
      </c>
      <c r="I4" s="233" t="s">
        <v>375</v>
      </c>
      <c r="J4" s="44"/>
    </row>
    <row r="5" spans="1:10" s="2" customFormat="1">
      <c r="A5" s="4"/>
      <c r="B5" s="53" t="s">
        <v>135</v>
      </c>
      <c r="C5" s="298" t="s">
        <v>154</v>
      </c>
      <c r="D5" s="298"/>
      <c r="E5" s="298"/>
      <c r="F5" s="73"/>
      <c r="G5" s="30"/>
      <c r="H5" s="30"/>
      <c r="I5" s="30"/>
      <c r="J5" s="46"/>
    </row>
    <row r="6" spans="1:10" customFormat="1">
      <c r="A6" s="3"/>
      <c r="B6" s="53"/>
      <c r="C6" s="54" t="s">
        <v>77</v>
      </c>
      <c r="D6" s="298" t="s">
        <v>155</v>
      </c>
      <c r="E6" s="298"/>
      <c r="F6" s="71"/>
      <c r="G6" s="56">
        <v>9960</v>
      </c>
      <c r="H6" s="56">
        <v>-4519</v>
      </c>
      <c r="I6" s="56">
        <v>4651</v>
      </c>
      <c r="J6" s="46"/>
    </row>
    <row r="7" spans="1:10" customFormat="1">
      <c r="A7" s="3"/>
      <c r="B7" s="53"/>
      <c r="C7" s="54" t="s">
        <v>91</v>
      </c>
      <c r="D7" s="55" t="s">
        <v>156</v>
      </c>
      <c r="E7" s="55"/>
      <c r="F7" s="71"/>
      <c r="G7" s="56">
        <v>-66266</v>
      </c>
      <c r="H7" s="56">
        <v>-1007</v>
      </c>
      <c r="I7" s="56">
        <v>6017</v>
      </c>
      <c r="J7" s="46"/>
    </row>
    <row r="8" spans="1:10" customFormat="1">
      <c r="A8" s="3"/>
      <c r="B8" s="20"/>
      <c r="C8" s="21"/>
      <c r="D8" s="25">
        <v>1</v>
      </c>
      <c r="E8" s="22" t="s">
        <v>123</v>
      </c>
      <c r="F8" s="73"/>
      <c r="G8" s="30">
        <v>215</v>
      </c>
      <c r="H8" s="30">
        <v>216</v>
      </c>
      <c r="I8" s="30">
        <v>194</v>
      </c>
      <c r="J8" s="46"/>
    </row>
    <row r="9" spans="1:10" customFormat="1" ht="12.75" customHeight="1">
      <c r="A9" s="3"/>
      <c r="B9" s="20"/>
      <c r="C9" s="21"/>
      <c r="D9" s="25">
        <v>2</v>
      </c>
      <c r="E9" s="22" t="s">
        <v>158</v>
      </c>
      <c r="F9" s="73"/>
      <c r="G9" s="30">
        <v>281</v>
      </c>
      <c r="H9" s="30">
        <v>387</v>
      </c>
      <c r="I9" s="30">
        <v>1181</v>
      </c>
      <c r="J9" s="46"/>
    </row>
    <row r="10" spans="1:10" customFormat="1">
      <c r="A10" s="3"/>
      <c r="B10" s="20"/>
      <c r="C10" s="21"/>
      <c r="D10" s="25">
        <v>3</v>
      </c>
      <c r="E10" s="22" t="s">
        <v>159</v>
      </c>
      <c r="F10" s="73"/>
      <c r="G10" s="30">
        <v>2939</v>
      </c>
      <c r="H10" s="30">
        <v>2922</v>
      </c>
      <c r="I10" s="30">
        <v>2281</v>
      </c>
      <c r="J10" s="46"/>
    </row>
    <row r="11" spans="1:10" s="2" customFormat="1">
      <c r="A11" s="4"/>
      <c r="B11" s="20"/>
      <c r="C11" s="21"/>
      <c r="D11" s="25">
        <v>4</v>
      </c>
      <c r="E11" s="22" t="s">
        <v>160</v>
      </c>
      <c r="F11" s="73"/>
      <c r="G11" s="30">
        <v>-7591</v>
      </c>
      <c r="H11" s="30">
        <v>841</v>
      </c>
      <c r="I11" s="30">
        <v>-4394</v>
      </c>
      <c r="J11" s="46"/>
    </row>
    <row r="12" spans="1:10" customFormat="1">
      <c r="A12" s="3"/>
      <c r="B12" s="20"/>
      <c r="C12" s="21"/>
      <c r="D12" s="25">
        <v>5</v>
      </c>
      <c r="E12" s="22" t="s">
        <v>161</v>
      </c>
      <c r="F12" s="73">
        <v>40</v>
      </c>
      <c r="G12" s="30">
        <v>-3453</v>
      </c>
      <c r="H12" s="30">
        <v>-6007</v>
      </c>
      <c r="I12" s="30">
        <v>-1787</v>
      </c>
      <c r="J12" s="46"/>
    </row>
    <row r="13" spans="1:10" customFormat="1">
      <c r="A13" s="3"/>
      <c r="B13" s="20"/>
      <c r="C13" s="21"/>
      <c r="D13" s="25">
        <v>6</v>
      </c>
      <c r="E13" s="22" t="s">
        <v>162</v>
      </c>
      <c r="F13" s="73">
        <v>41</v>
      </c>
      <c r="G13" s="30">
        <v>-33003</v>
      </c>
      <c r="H13" s="30">
        <v>-5161</v>
      </c>
      <c r="I13" s="30">
        <v>-4724</v>
      </c>
      <c r="J13" s="46"/>
    </row>
    <row r="14" spans="1:10" customFormat="1">
      <c r="A14" s="3"/>
      <c r="B14" s="20"/>
      <c r="C14" s="21"/>
      <c r="D14" s="25">
        <v>7</v>
      </c>
      <c r="E14" s="22" t="s">
        <v>164</v>
      </c>
      <c r="F14" s="73">
        <v>42</v>
      </c>
      <c r="G14" s="30">
        <v>-219</v>
      </c>
      <c r="H14" s="30">
        <v>-1249</v>
      </c>
      <c r="I14" s="30">
        <v>-15986</v>
      </c>
      <c r="J14" s="46"/>
    </row>
    <row r="15" spans="1:10" customFormat="1" ht="12.75" customHeight="1">
      <c r="A15" s="3"/>
      <c r="B15" s="20"/>
      <c r="C15" s="21"/>
      <c r="D15" s="25">
        <v>8</v>
      </c>
      <c r="E15" s="22" t="s">
        <v>285</v>
      </c>
      <c r="F15" s="73">
        <v>43</v>
      </c>
      <c r="G15" s="30">
        <v>-24189</v>
      </c>
      <c r="H15" s="30">
        <v>7922</v>
      </c>
      <c r="I15" s="30">
        <v>32237</v>
      </c>
      <c r="J15" s="46"/>
    </row>
    <row r="16" spans="1:10" customFormat="1">
      <c r="A16" s="3"/>
      <c r="B16" s="20"/>
      <c r="C16" s="21"/>
      <c r="D16" s="25">
        <v>9</v>
      </c>
      <c r="E16" s="22" t="s">
        <v>165</v>
      </c>
      <c r="F16" s="73"/>
      <c r="G16" s="30">
        <v>-1387</v>
      </c>
      <c r="H16" s="30">
        <v>-655</v>
      </c>
      <c r="I16" s="30">
        <v>-3163</v>
      </c>
      <c r="J16" s="46"/>
    </row>
    <row r="17" spans="1:10" customFormat="1">
      <c r="A17" s="3"/>
      <c r="B17" s="20"/>
      <c r="C17" s="21"/>
      <c r="D17" s="25">
        <v>10</v>
      </c>
      <c r="E17" s="22" t="s">
        <v>166</v>
      </c>
      <c r="F17" s="73"/>
      <c r="G17" s="30">
        <v>141</v>
      </c>
      <c r="H17" s="30">
        <v>0</v>
      </c>
      <c r="I17" s="30">
        <v>178</v>
      </c>
      <c r="J17" s="46"/>
    </row>
    <row r="18" spans="1:10" customFormat="1">
      <c r="A18" s="3"/>
      <c r="B18" s="53"/>
      <c r="C18" s="54" t="s">
        <v>195</v>
      </c>
      <c r="D18" s="298" t="s">
        <v>124</v>
      </c>
      <c r="E18" s="298"/>
      <c r="F18" s="71"/>
      <c r="G18" s="56">
        <v>-56306</v>
      </c>
      <c r="H18" s="56">
        <v>-5526</v>
      </c>
      <c r="I18" s="56">
        <v>10668</v>
      </c>
      <c r="J18" s="46"/>
    </row>
    <row r="19" spans="1:10" s="2" customFormat="1">
      <c r="A19" s="4"/>
      <c r="B19" s="53" t="s">
        <v>143</v>
      </c>
      <c r="C19" s="298" t="s">
        <v>167</v>
      </c>
      <c r="D19" s="298"/>
      <c r="E19" s="298"/>
      <c r="F19" s="71"/>
      <c r="G19" s="56"/>
      <c r="H19" s="56"/>
      <c r="I19" s="56"/>
      <c r="J19" s="46"/>
    </row>
    <row r="20" spans="1:10" customFormat="1">
      <c r="A20" s="3"/>
      <c r="B20" s="53"/>
      <c r="C20" s="54" t="s">
        <v>77</v>
      </c>
      <c r="D20" s="298" t="s">
        <v>168</v>
      </c>
      <c r="E20" s="298"/>
      <c r="F20" s="71"/>
      <c r="G20" s="56">
        <v>6324</v>
      </c>
      <c r="H20" s="56">
        <v>13410</v>
      </c>
      <c r="I20" s="56">
        <v>2549</v>
      </c>
      <c r="J20" s="46"/>
    </row>
    <row r="21" spans="1:10" customFormat="1" ht="22.5">
      <c r="A21" s="3"/>
      <c r="B21" s="20"/>
      <c r="C21" s="21"/>
      <c r="D21" s="25">
        <v>1</v>
      </c>
      <c r="E21" s="22" t="s">
        <v>169</v>
      </c>
      <c r="F21" s="86"/>
      <c r="G21" s="30">
        <v>0</v>
      </c>
      <c r="H21" s="30">
        <v>0</v>
      </c>
      <c r="I21" s="30">
        <v>0</v>
      </c>
      <c r="J21" s="46"/>
    </row>
    <row r="22" spans="1:10" customFormat="1" ht="12.75" customHeight="1">
      <c r="A22" s="3"/>
      <c r="B22" s="20"/>
      <c r="C22" s="21"/>
      <c r="D22" s="25">
        <v>2</v>
      </c>
      <c r="E22" s="22" t="s">
        <v>175</v>
      </c>
      <c r="F22" s="73"/>
      <c r="G22" s="30">
        <v>2965</v>
      </c>
      <c r="H22" s="30">
        <v>373</v>
      </c>
      <c r="I22" s="30">
        <v>0</v>
      </c>
      <c r="J22" s="46"/>
    </row>
    <row r="23" spans="1:10" customFormat="1">
      <c r="A23" s="3"/>
      <c r="B23" s="20"/>
      <c r="C23" s="21"/>
      <c r="D23" s="25">
        <v>3</v>
      </c>
      <c r="E23" s="22" t="s">
        <v>17</v>
      </c>
      <c r="F23" s="73"/>
      <c r="G23" s="30">
        <v>3359</v>
      </c>
      <c r="H23" s="30">
        <v>12149</v>
      </c>
      <c r="I23" s="30">
        <v>2549</v>
      </c>
      <c r="J23" s="46"/>
    </row>
    <row r="24" spans="1:10" customFormat="1">
      <c r="A24" s="3"/>
      <c r="B24" s="20"/>
      <c r="C24" s="21"/>
      <c r="D24" s="21"/>
      <c r="E24" s="22" t="s">
        <v>176</v>
      </c>
      <c r="F24" s="73"/>
      <c r="G24" s="30">
        <v>2943</v>
      </c>
      <c r="H24" s="30">
        <v>10545</v>
      </c>
      <c r="I24" s="30">
        <v>1870</v>
      </c>
      <c r="J24" s="46"/>
    </row>
    <row r="25" spans="1:10" s="2" customFormat="1">
      <c r="A25" s="4"/>
      <c r="B25" s="20"/>
      <c r="C25" s="21"/>
      <c r="D25" s="21"/>
      <c r="E25" s="22" t="s">
        <v>183</v>
      </c>
      <c r="F25" s="73"/>
      <c r="G25" s="30">
        <v>2520</v>
      </c>
      <c r="H25" s="30">
        <v>145</v>
      </c>
      <c r="I25" s="30">
        <v>1500</v>
      </c>
      <c r="J25" s="46"/>
    </row>
    <row r="26" spans="1:10" customFormat="1">
      <c r="A26" s="3"/>
      <c r="B26" s="20"/>
      <c r="C26" s="21"/>
      <c r="D26" s="21"/>
      <c r="E26" s="22" t="s">
        <v>247</v>
      </c>
      <c r="F26" s="73"/>
      <c r="G26" s="30">
        <v>198</v>
      </c>
      <c r="H26" s="30">
        <v>0</v>
      </c>
      <c r="I26" s="30">
        <v>370</v>
      </c>
      <c r="J26" s="46"/>
    </row>
    <row r="27" spans="1:10" customFormat="1">
      <c r="A27" s="3"/>
      <c r="B27" s="20"/>
      <c r="C27" s="21"/>
      <c r="D27" s="21"/>
      <c r="E27" s="22" t="s">
        <v>248</v>
      </c>
      <c r="F27" s="73"/>
      <c r="G27" s="30">
        <v>225</v>
      </c>
      <c r="H27" s="30">
        <v>0</v>
      </c>
      <c r="I27" s="30">
        <v>0</v>
      </c>
      <c r="J27" s="46"/>
    </row>
    <row r="28" spans="1:10" customFormat="1">
      <c r="A28" s="3"/>
      <c r="B28" s="20"/>
      <c r="C28" s="21"/>
      <c r="D28" s="21"/>
      <c r="E28" s="22" t="s">
        <v>177</v>
      </c>
      <c r="F28" s="73"/>
      <c r="G28" s="30">
        <v>416</v>
      </c>
      <c r="H28" s="30">
        <v>1604</v>
      </c>
      <c r="I28" s="30">
        <v>679</v>
      </c>
      <c r="J28" s="46"/>
    </row>
    <row r="29" spans="1:10" customFormat="1">
      <c r="A29" s="3"/>
      <c r="B29" s="20"/>
      <c r="C29" s="21"/>
      <c r="D29" s="21"/>
      <c r="E29" s="22" t="s">
        <v>247</v>
      </c>
      <c r="F29" s="73"/>
      <c r="G29" s="30">
        <v>416</v>
      </c>
      <c r="H29" s="30">
        <v>350</v>
      </c>
      <c r="I29" s="30">
        <v>679</v>
      </c>
      <c r="J29" s="46"/>
    </row>
    <row r="30" spans="1:10" customFormat="1">
      <c r="A30" s="3"/>
      <c r="B30" s="53"/>
      <c r="C30" s="54" t="s">
        <v>91</v>
      </c>
      <c r="D30" s="298" t="s">
        <v>249</v>
      </c>
      <c r="E30" s="298"/>
      <c r="F30" s="71"/>
      <c r="G30" s="56">
        <v>-47365</v>
      </c>
      <c r="H30" s="56">
        <v>-24621</v>
      </c>
      <c r="I30" s="56">
        <v>-23727</v>
      </c>
      <c r="J30" s="46"/>
    </row>
    <row r="31" spans="1:10" s="2" customFormat="1" ht="12.75" customHeight="1">
      <c r="A31" s="4"/>
      <c r="B31" s="20"/>
      <c r="C31" s="21"/>
      <c r="D31" s="25">
        <v>1</v>
      </c>
      <c r="E31" s="22" t="s">
        <v>250</v>
      </c>
      <c r="F31" s="73"/>
      <c r="G31" s="30">
        <v>-1316</v>
      </c>
      <c r="H31" s="30">
        <v>-61</v>
      </c>
      <c r="I31" s="30">
        <v>-208</v>
      </c>
      <c r="J31" s="46"/>
    </row>
    <row r="32" spans="1:10" customFormat="1">
      <c r="A32" s="3"/>
      <c r="B32" s="20"/>
      <c r="C32" s="21"/>
      <c r="D32" s="25">
        <v>2</v>
      </c>
      <c r="E32" s="22" t="s">
        <v>251</v>
      </c>
      <c r="F32" s="73">
        <v>44</v>
      </c>
      <c r="G32" s="30">
        <v>-45904</v>
      </c>
      <c r="H32" s="30">
        <v>-23926</v>
      </c>
      <c r="I32" s="30">
        <v>-21099</v>
      </c>
      <c r="J32" s="46"/>
    </row>
    <row r="33" spans="1:10" customFormat="1">
      <c r="A33" s="3"/>
      <c r="B33" s="20"/>
      <c r="C33" s="21"/>
      <c r="D33" s="25">
        <v>3</v>
      </c>
      <c r="E33" s="22" t="s">
        <v>269</v>
      </c>
      <c r="F33" s="73"/>
      <c r="G33" s="30">
        <v>-145</v>
      </c>
      <c r="H33" s="30">
        <v>0</v>
      </c>
      <c r="I33" s="30">
        <v>-2420</v>
      </c>
      <c r="J33" s="46"/>
    </row>
    <row r="34" spans="1:10" s="2" customFormat="1">
      <c r="A34" s="4"/>
      <c r="B34" s="20"/>
      <c r="C34" s="21"/>
      <c r="D34" s="21"/>
      <c r="E34" s="22" t="s">
        <v>176</v>
      </c>
      <c r="F34" s="73"/>
      <c r="G34" s="30">
        <v>-145</v>
      </c>
      <c r="H34" s="30">
        <v>0</v>
      </c>
      <c r="I34" s="30">
        <v>-2420</v>
      </c>
      <c r="J34" s="46"/>
    </row>
    <row r="35" spans="1:10" s="2" customFormat="1">
      <c r="A35" s="4"/>
      <c r="B35" s="20"/>
      <c r="C35" s="21"/>
      <c r="D35" s="21"/>
      <c r="E35" s="22" t="s">
        <v>252</v>
      </c>
      <c r="F35" s="73"/>
      <c r="G35" s="30">
        <v>-145</v>
      </c>
      <c r="H35" s="30">
        <v>0</v>
      </c>
      <c r="I35" s="30">
        <v>0</v>
      </c>
      <c r="J35" s="46"/>
    </row>
    <row r="36" spans="1:10" customFormat="1">
      <c r="A36" s="3"/>
      <c r="B36" s="20"/>
      <c r="C36" s="21"/>
      <c r="D36" s="21"/>
      <c r="E36" s="22" t="s">
        <v>185</v>
      </c>
      <c r="F36" s="73"/>
      <c r="G36" s="30">
        <v>0</v>
      </c>
      <c r="H36" s="30">
        <v>0</v>
      </c>
      <c r="I36" s="30">
        <v>-2420</v>
      </c>
      <c r="J36" s="46"/>
    </row>
    <row r="37" spans="1:10" s="2" customFormat="1">
      <c r="A37" s="4"/>
      <c r="B37" s="20"/>
      <c r="C37" s="21"/>
      <c r="D37" s="21"/>
      <c r="E37" s="22" t="s">
        <v>177</v>
      </c>
      <c r="F37" s="73"/>
      <c r="G37" s="30">
        <v>0</v>
      </c>
      <c r="H37" s="30">
        <v>0</v>
      </c>
      <c r="I37" s="30">
        <v>0</v>
      </c>
      <c r="J37" s="46"/>
    </row>
    <row r="38" spans="1:10" customFormat="1">
      <c r="A38" s="3"/>
      <c r="B38" s="53"/>
      <c r="C38" s="54" t="s">
        <v>195</v>
      </c>
      <c r="D38" s="298" t="s">
        <v>125</v>
      </c>
      <c r="E38" s="298"/>
      <c r="F38" s="53"/>
      <c r="G38" s="56">
        <v>-41041</v>
      </c>
      <c r="H38" s="56">
        <v>-11211</v>
      </c>
      <c r="I38" s="56">
        <v>-21178</v>
      </c>
      <c r="J38" s="46"/>
    </row>
    <row r="39" spans="1:10" s="2" customFormat="1">
      <c r="A39" s="4"/>
      <c r="B39" s="53" t="s">
        <v>145</v>
      </c>
      <c r="C39" s="299" t="s">
        <v>253</v>
      </c>
      <c r="D39" s="300"/>
      <c r="E39" s="300"/>
      <c r="F39" s="300"/>
      <c r="G39" s="300"/>
      <c r="H39" s="301"/>
      <c r="I39" s="94"/>
      <c r="J39" s="46"/>
    </row>
    <row r="40" spans="1:10">
      <c r="B40" s="53"/>
      <c r="C40" s="54" t="s">
        <v>77</v>
      </c>
      <c r="D40" s="298" t="s">
        <v>168</v>
      </c>
      <c r="E40" s="298"/>
      <c r="F40" s="53"/>
      <c r="G40" s="56">
        <v>207677</v>
      </c>
      <c r="H40" s="56">
        <v>50931</v>
      </c>
      <c r="I40" s="56">
        <v>116946</v>
      </c>
      <c r="J40" s="46"/>
    </row>
    <row r="41" spans="1:10" ht="22.5">
      <c r="B41" s="20"/>
      <c r="C41" s="21"/>
      <c r="D41" s="25">
        <v>1</v>
      </c>
      <c r="E41" s="22" t="s">
        <v>348</v>
      </c>
      <c r="F41" s="20"/>
      <c r="G41" s="30">
        <v>0</v>
      </c>
      <c r="H41" s="30">
        <v>0</v>
      </c>
      <c r="I41" s="30">
        <v>16088</v>
      </c>
      <c r="J41" s="46"/>
    </row>
    <row r="42" spans="1:10">
      <c r="B42" s="20"/>
      <c r="C42" s="21"/>
      <c r="D42" s="25">
        <v>2</v>
      </c>
      <c r="E42" s="22" t="s">
        <v>270</v>
      </c>
      <c r="F42" s="20"/>
      <c r="G42" s="30">
        <v>119861</v>
      </c>
      <c r="H42" s="30">
        <v>41031</v>
      </c>
      <c r="I42" s="30">
        <v>68842</v>
      </c>
      <c r="J42" s="46"/>
    </row>
    <row r="43" spans="1:10">
      <c r="B43" s="20"/>
      <c r="C43" s="21"/>
      <c r="D43" s="25">
        <v>3</v>
      </c>
      <c r="E43" s="22" t="s">
        <v>349</v>
      </c>
      <c r="F43" s="20"/>
      <c r="G43" s="30">
        <v>36760</v>
      </c>
      <c r="H43" s="30">
        <v>9900</v>
      </c>
      <c r="I43" s="30">
        <v>32016</v>
      </c>
      <c r="J43" s="46"/>
    </row>
    <row r="44" spans="1:10">
      <c r="B44" s="20"/>
      <c r="C44" s="21"/>
      <c r="D44" s="25" t="s">
        <v>84</v>
      </c>
      <c r="E44" s="22" t="s">
        <v>416</v>
      </c>
      <c r="F44" s="20"/>
      <c r="G44" s="30">
        <v>51056</v>
      </c>
      <c r="H44" s="30"/>
      <c r="I44" s="30">
        <v>0</v>
      </c>
      <c r="J44" s="239"/>
    </row>
    <row r="45" spans="1:10">
      <c r="B45" s="53"/>
      <c r="C45" s="54" t="s">
        <v>91</v>
      </c>
      <c r="D45" s="298" t="s">
        <v>249</v>
      </c>
      <c r="E45" s="298"/>
      <c r="F45" s="53"/>
      <c r="G45" s="56">
        <v>-126523</v>
      </c>
      <c r="H45" s="56">
        <v>-27800</v>
      </c>
      <c r="I45" s="56">
        <v>-65596</v>
      </c>
      <c r="J45" s="46"/>
    </row>
    <row r="46" spans="1:10">
      <c r="B46" s="20"/>
      <c r="C46" s="21"/>
      <c r="D46" s="25">
        <v>1</v>
      </c>
      <c r="E46" s="22" t="s">
        <v>233</v>
      </c>
      <c r="F46" s="20"/>
      <c r="G46" s="30">
        <v>-96854</v>
      </c>
      <c r="H46" s="30">
        <v>-23021</v>
      </c>
      <c r="I46" s="30">
        <v>-58425</v>
      </c>
      <c r="J46" s="46"/>
    </row>
    <row r="47" spans="1:10">
      <c r="B47" s="20"/>
      <c r="C47" s="21"/>
      <c r="D47" s="25">
        <v>2</v>
      </c>
      <c r="E47" s="22" t="s">
        <v>234</v>
      </c>
      <c r="F47" s="20"/>
      <c r="G47" s="30">
        <v>-12016</v>
      </c>
      <c r="H47" s="30">
        <v>0</v>
      </c>
      <c r="I47" s="30">
        <v>0</v>
      </c>
      <c r="J47" s="46"/>
    </row>
    <row r="48" spans="1:10" ht="12.75" customHeight="1">
      <c r="B48" s="20"/>
      <c r="C48" s="21"/>
      <c r="D48" s="25">
        <v>3</v>
      </c>
      <c r="E48" s="22" t="s">
        <v>130</v>
      </c>
      <c r="F48" s="20"/>
      <c r="G48" s="30">
        <v>-9734</v>
      </c>
      <c r="H48" s="30">
        <v>-79</v>
      </c>
      <c r="I48" s="30">
        <v>-37</v>
      </c>
      <c r="J48" s="46"/>
    </row>
    <row r="49" spans="2:10">
      <c r="B49" s="20"/>
      <c r="C49" s="21"/>
      <c r="D49" s="25">
        <v>4</v>
      </c>
      <c r="E49" s="22" t="s">
        <v>144</v>
      </c>
      <c r="F49" s="20"/>
      <c r="G49" s="30">
        <v>-7184</v>
      </c>
      <c r="H49" s="30">
        <v>-4700</v>
      </c>
      <c r="I49" s="30">
        <v>-5763</v>
      </c>
      <c r="J49" s="46"/>
    </row>
    <row r="50" spans="2:10">
      <c r="B50" s="20"/>
      <c r="C50" s="21"/>
      <c r="D50" s="25">
        <v>5</v>
      </c>
      <c r="E50" s="22" t="s">
        <v>360</v>
      </c>
      <c r="F50" s="20"/>
      <c r="G50" s="30">
        <v>-735</v>
      </c>
      <c r="H50" s="30">
        <v>0</v>
      </c>
      <c r="I50" s="30">
        <v>-1371</v>
      </c>
      <c r="J50" s="46"/>
    </row>
    <row r="51" spans="2:10">
      <c r="B51" s="53"/>
      <c r="C51" s="54" t="s">
        <v>195</v>
      </c>
      <c r="D51" s="298" t="s">
        <v>126</v>
      </c>
      <c r="E51" s="298"/>
      <c r="F51" s="53"/>
      <c r="G51" s="56">
        <v>81154</v>
      </c>
      <c r="H51" s="56">
        <v>23131</v>
      </c>
      <c r="I51" s="56">
        <v>51350</v>
      </c>
      <c r="J51" s="46"/>
    </row>
    <row r="52" spans="2:10">
      <c r="B52" s="53" t="s">
        <v>148</v>
      </c>
      <c r="C52" s="298" t="s">
        <v>127</v>
      </c>
      <c r="D52" s="298"/>
      <c r="E52" s="298"/>
      <c r="F52" s="53"/>
      <c r="G52" s="56">
        <v>-16193</v>
      </c>
      <c r="H52" s="56">
        <v>6394</v>
      </c>
      <c r="I52" s="56">
        <v>40840</v>
      </c>
      <c r="J52" s="46"/>
    </row>
    <row r="53" spans="2:10">
      <c r="B53" s="53" t="s">
        <v>74</v>
      </c>
      <c r="C53" s="298" t="s">
        <v>361</v>
      </c>
      <c r="D53" s="298"/>
      <c r="E53" s="298"/>
      <c r="F53" s="53"/>
      <c r="G53" s="56">
        <v>-16193</v>
      </c>
      <c r="H53" s="56">
        <v>6394</v>
      </c>
      <c r="I53" s="56">
        <v>40840</v>
      </c>
      <c r="J53" s="46"/>
    </row>
    <row r="54" spans="2:10">
      <c r="B54" s="53" t="s">
        <v>75</v>
      </c>
      <c r="C54" s="298" t="s">
        <v>362</v>
      </c>
      <c r="D54" s="298"/>
      <c r="E54" s="298"/>
      <c r="F54" s="53"/>
      <c r="G54" s="56">
        <v>51364</v>
      </c>
      <c r="H54" s="56">
        <v>5285</v>
      </c>
      <c r="I54" s="56">
        <v>10524</v>
      </c>
      <c r="J54" s="46"/>
    </row>
    <row r="55" spans="2:10">
      <c r="B55" s="53" t="s">
        <v>76</v>
      </c>
      <c r="C55" s="298" t="s">
        <v>128</v>
      </c>
      <c r="D55" s="298"/>
      <c r="E55" s="298"/>
      <c r="F55" s="53"/>
      <c r="G55" s="56">
        <v>35171</v>
      </c>
      <c r="H55" s="56">
        <v>11679</v>
      </c>
      <c r="I55" s="56">
        <v>51364</v>
      </c>
      <c r="J55" s="46"/>
    </row>
    <row r="56" spans="2:10">
      <c r="B56" s="20"/>
      <c r="C56" s="257" t="s">
        <v>365</v>
      </c>
      <c r="D56" s="257"/>
      <c r="E56" s="257"/>
      <c r="F56" s="20"/>
      <c r="G56" s="30">
        <v>10720</v>
      </c>
      <c r="H56" s="30">
        <v>821</v>
      </c>
      <c r="I56" s="30">
        <v>17935</v>
      </c>
      <c r="J56" s="46"/>
    </row>
    <row r="57" spans="2:10">
      <c r="B57" s="8"/>
      <c r="C57" s="8"/>
      <c r="D57" s="8"/>
      <c r="E57" s="1"/>
      <c r="F57" s="8"/>
      <c r="G57" s="8"/>
      <c r="H57" s="8"/>
      <c r="I57" s="8"/>
    </row>
  </sheetData>
  <sheetProtection formatRows="0"/>
  <mergeCells count="18">
    <mergeCell ref="D30:E30"/>
    <mergeCell ref="D38:E38"/>
    <mergeCell ref="C52:E52"/>
    <mergeCell ref="C19:E19"/>
    <mergeCell ref="C5:E5"/>
    <mergeCell ref="D6:E6"/>
    <mergeCell ref="D40:E40"/>
    <mergeCell ref="D20:E20"/>
    <mergeCell ref="F2:F4"/>
    <mergeCell ref="B2:E4"/>
    <mergeCell ref="D18:E18"/>
    <mergeCell ref="C55:E55"/>
    <mergeCell ref="C56:E56"/>
    <mergeCell ref="C53:E53"/>
    <mergeCell ref="C54:E54"/>
    <mergeCell ref="D45:E45"/>
    <mergeCell ref="D51:E51"/>
    <mergeCell ref="C39:H39"/>
  </mergeCells>
  <phoneticPr fontId="7" type="noConversion"/>
  <conditionalFormatting sqref="G53:I53">
    <cfRule type="cellIs" dxfId="2" priority="13" stopIfTrue="1" operator="equal">
      <formula>"błąd"</formula>
    </cfRule>
  </conditionalFormatting>
  <printOptions horizontalCentered="1"/>
  <pageMargins left="0.78740157480314965" right="0.78740157480314965" top="0.55118110236220474" bottom="0.59055118110236227" header="0.51181102362204722" footer="0.51181102362204722"/>
  <pageSetup paperSize="9" scale="92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tabColor theme="8" tint="0.39997558519241921"/>
  </sheetPr>
  <dimension ref="B2:I63"/>
  <sheetViews>
    <sheetView showGridLines="0" view="pageBreakPreview" topLeftCell="A25" zoomScaleNormal="110" zoomScaleSheetLayoutView="100" workbookViewId="0">
      <selection activeCell="H58" sqref="H58"/>
    </sheetView>
  </sheetViews>
  <sheetFormatPr defaultRowHeight="12.75"/>
  <cols>
    <col min="1" max="1" width="4" customWidth="1"/>
    <col min="2" max="2" width="35.7109375" customWidth="1"/>
    <col min="3" max="4" width="15.7109375" customWidth="1"/>
    <col min="5" max="5" width="15.7109375" customWidth="1" collapsed="1"/>
    <col min="6" max="8" width="15.7109375" customWidth="1"/>
    <col min="9" max="9" width="4" style="101" customWidth="1"/>
  </cols>
  <sheetData>
    <row r="2" spans="2:9" ht="24.75" customHeight="1">
      <c r="B2" s="227" t="s">
        <v>292</v>
      </c>
      <c r="C2" s="226" t="s">
        <v>262</v>
      </c>
      <c r="D2" s="225" t="s">
        <v>263</v>
      </c>
      <c r="E2" s="225" t="s">
        <v>264</v>
      </c>
      <c r="F2" s="225" t="s">
        <v>295</v>
      </c>
      <c r="G2" s="225" t="s">
        <v>296</v>
      </c>
      <c r="H2" s="207" t="s">
        <v>297</v>
      </c>
    </row>
    <row r="3" spans="2:9" ht="19.5" customHeight="1">
      <c r="B3" s="208"/>
      <c r="C3" s="209" t="s">
        <v>420</v>
      </c>
      <c r="D3" s="209" t="s">
        <v>420</v>
      </c>
      <c r="E3" s="209" t="s">
        <v>420</v>
      </c>
      <c r="F3" s="209" t="s">
        <v>420</v>
      </c>
      <c r="G3" s="209" t="s">
        <v>420</v>
      </c>
      <c r="H3" s="209" t="s">
        <v>420</v>
      </c>
    </row>
    <row r="4" spans="2:9" ht="21">
      <c r="B4" s="210" t="s">
        <v>298</v>
      </c>
      <c r="C4" s="211">
        <v>8206</v>
      </c>
      <c r="D4" s="211">
        <v>50733</v>
      </c>
      <c r="E4" s="211">
        <v>2846</v>
      </c>
      <c r="F4" s="211">
        <v>61785</v>
      </c>
      <c r="G4" s="211">
        <v>0</v>
      </c>
      <c r="H4" s="211">
        <v>61785</v>
      </c>
    </row>
    <row r="5" spans="2:9">
      <c r="B5" s="212" t="s">
        <v>299</v>
      </c>
      <c r="C5" s="213">
        <v>686</v>
      </c>
      <c r="D5" s="213">
        <v>26</v>
      </c>
      <c r="E5" s="213">
        <v>8873</v>
      </c>
      <c r="F5" s="213">
        <v>9585</v>
      </c>
      <c r="G5" s="213">
        <v>-9585</v>
      </c>
      <c r="H5" s="213">
        <v>0</v>
      </c>
    </row>
    <row r="6" spans="2:9" s="2" customFormat="1">
      <c r="B6" s="208" t="s">
        <v>34</v>
      </c>
      <c r="C6" s="214">
        <v>8892</v>
      </c>
      <c r="D6" s="214">
        <v>50759</v>
      </c>
      <c r="E6" s="214">
        <v>11719</v>
      </c>
      <c r="F6" s="214">
        <v>71370</v>
      </c>
      <c r="G6" s="214">
        <v>-9585</v>
      </c>
      <c r="H6" s="214">
        <v>61785</v>
      </c>
      <c r="I6" s="101"/>
    </row>
    <row r="7" spans="2:9" s="201" customFormat="1">
      <c r="B7" s="215" t="s">
        <v>300</v>
      </c>
      <c r="C7" s="211">
        <v>-2719</v>
      </c>
      <c r="D7" s="211">
        <v>-42350</v>
      </c>
      <c r="E7" s="211">
        <v>-8703</v>
      </c>
      <c r="F7" s="211">
        <v>-53772</v>
      </c>
      <c r="G7" s="211">
        <v>6014</v>
      </c>
      <c r="H7" s="211">
        <v>-47758</v>
      </c>
      <c r="I7" s="101"/>
    </row>
    <row r="8" spans="2:9" s="2" customFormat="1">
      <c r="B8" s="216" t="s">
        <v>35</v>
      </c>
      <c r="C8" s="217">
        <v>6173</v>
      </c>
      <c r="D8" s="217">
        <v>8409</v>
      </c>
      <c r="E8" s="217">
        <v>3016</v>
      </c>
      <c r="F8" s="214">
        <v>17598</v>
      </c>
      <c r="G8" s="217">
        <v>-3571</v>
      </c>
      <c r="H8" s="214">
        <v>14027</v>
      </c>
      <c r="I8" s="101"/>
    </row>
    <row r="9" spans="2:9" s="201" customFormat="1">
      <c r="B9" s="210" t="s">
        <v>301</v>
      </c>
      <c r="C9" s="211">
        <v>-1141</v>
      </c>
      <c r="D9" s="211">
        <v>-2671</v>
      </c>
      <c r="E9" s="211">
        <v>-373</v>
      </c>
      <c r="F9" s="213">
        <v>-4185</v>
      </c>
      <c r="G9" s="211">
        <v>-839</v>
      </c>
      <c r="H9" s="213">
        <v>-5024</v>
      </c>
      <c r="I9" s="101"/>
    </row>
    <row r="10" spans="2:9" s="201" customFormat="1">
      <c r="B10" s="210" t="s">
        <v>302</v>
      </c>
      <c r="C10" s="211">
        <v>-808</v>
      </c>
      <c r="D10" s="211">
        <v>-460</v>
      </c>
      <c r="E10" s="211">
        <v>-4834</v>
      </c>
      <c r="F10" s="213">
        <v>-6102</v>
      </c>
      <c r="G10" s="211">
        <v>1047</v>
      </c>
      <c r="H10" s="213">
        <v>-5055</v>
      </c>
      <c r="I10" s="101"/>
    </row>
    <row r="11" spans="2:9" s="2" customFormat="1">
      <c r="B11" s="216" t="s">
        <v>303</v>
      </c>
      <c r="C11" s="217">
        <v>4224</v>
      </c>
      <c r="D11" s="217">
        <v>5278</v>
      </c>
      <c r="E11" s="217">
        <v>-2191</v>
      </c>
      <c r="F11" s="214">
        <v>7311</v>
      </c>
      <c r="G11" s="217">
        <v>-3363</v>
      </c>
      <c r="H11" s="214">
        <v>3948</v>
      </c>
      <c r="I11" s="101"/>
    </row>
    <row r="12" spans="2:9" s="201" customFormat="1" ht="21">
      <c r="B12" s="210" t="s">
        <v>304</v>
      </c>
      <c r="C12" s="211">
        <v>6326</v>
      </c>
      <c r="D12" s="211">
        <v>0</v>
      </c>
      <c r="E12" s="211">
        <v>0</v>
      </c>
      <c r="F12" s="211">
        <v>6326</v>
      </c>
      <c r="G12" s="211">
        <v>0</v>
      </c>
      <c r="H12" s="211">
        <v>6326</v>
      </c>
      <c r="I12" s="101"/>
    </row>
    <row r="13" spans="2:9" s="2" customFormat="1" ht="19.5">
      <c r="B13" s="218" t="s">
        <v>305</v>
      </c>
      <c r="C13" s="217">
        <v>10550</v>
      </c>
      <c r="D13" s="217">
        <v>5278</v>
      </c>
      <c r="E13" s="217">
        <v>-2191</v>
      </c>
      <c r="F13" s="217">
        <v>13637</v>
      </c>
      <c r="G13" s="217">
        <v>-3363</v>
      </c>
      <c r="H13" s="217">
        <v>10274</v>
      </c>
      <c r="I13" s="101"/>
    </row>
    <row r="14" spans="2:9" s="201" customFormat="1" ht="21">
      <c r="B14" s="210" t="s">
        <v>103</v>
      </c>
      <c r="C14" s="288"/>
      <c r="D14" s="289"/>
      <c r="E14" s="289"/>
      <c r="F14" s="289"/>
      <c r="G14" s="289"/>
      <c r="H14" s="211">
        <v>-199</v>
      </c>
      <c r="I14" s="101"/>
    </row>
    <row r="15" spans="2:9" s="201" customFormat="1">
      <c r="B15" s="210" t="s">
        <v>244</v>
      </c>
      <c r="C15" s="290"/>
      <c r="D15" s="291"/>
      <c r="E15" s="291"/>
      <c r="F15" s="291"/>
      <c r="G15" s="291"/>
      <c r="H15" s="211">
        <v>4542</v>
      </c>
      <c r="I15" s="101"/>
    </row>
    <row r="16" spans="2:9" s="201" customFormat="1">
      <c r="B16" s="210" t="s">
        <v>245</v>
      </c>
      <c r="C16" s="290"/>
      <c r="D16" s="291"/>
      <c r="E16" s="291"/>
      <c r="F16" s="291"/>
      <c r="G16" s="291"/>
      <c r="H16" s="211">
        <v>-3296</v>
      </c>
      <c r="I16" s="101"/>
    </row>
    <row r="17" spans="2:9" s="2" customFormat="1">
      <c r="B17" s="216" t="s">
        <v>320</v>
      </c>
      <c r="C17" s="290"/>
      <c r="D17" s="291"/>
      <c r="E17" s="291"/>
      <c r="F17" s="291"/>
      <c r="G17" s="291"/>
      <c r="H17" s="217">
        <v>11321</v>
      </c>
      <c r="I17" s="101"/>
    </row>
    <row r="18" spans="2:9">
      <c r="B18" s="212" t="s">
        <v>306</v>
      </c>
      <c r="C18" s="290"/>
      <c r="D18" s="291"/>
      <c r="E18" s="291"/>
      <c r="F18" s="291"/>
      <c r="G18" s="291"/>
      <c r="H18" s="213">
        <v>555</v>
      </c>
    </row>
    <row r="19" spans="2:9">
      <c r="B19" s="212" t="s">
        <v>254</v>
      </c>
      <c r="C19" s="290"/>
      <c r="D19" s="291"/>
      <c r="E19" s="291"/>
      <c r="F19" s="291"/>
      <c r="G19" s="291"/>
      <c r="H19" s="213">
        <v>-5536</v>
      </c>
    </row>
    <row r="20" spans="2:9" ht="21">
      <c r="B20" s="210" t="s">
        <v>308</v>
      </c>
      <c r="C20" s="290"/>
      <c r="D20" s="291"/>
      <c r="E20" s="291"/>
      <c r="F20" s="291"/>
      <c r="G20" s="291"/>
      <c r="H20" s="213">
        <v>-131</v>
      </c>
    </row>
    <row r="21" spans="2:9">
      <c r="B21" s="208" t="s">
        <v>255</v>
      </c>
      <c r="C21" s="290"/>
      <c r="D21" s="291"/>
      <c r="E21" s="291"/>
      <c r="F21" s="291"/>
      <c r="G21" s="291"/>
      <c r="H21" s="214">
        <v>6209</v>
      </c>
    </row>
    <row r="22" spans="2:9">
      <c r="B22" s="212" t="s">
        <v>307</v>
      </c>
      <c r="C22" s="290"/>
      <c r="D22" s="291"/>
      <c r="E22" s="291"/>
      <c r="F22" s="291"/>
      <c r="G22" s="291"/>
      <c r="H22" s="213">
        <v>3751</v>
      </c>
    </row>
    <row r="23" spans="2:9">
      <c r="B23" s="221" t="s">
        <v>309</v>
      </c>
      <c r="C23" s="290"/>
      <c r="D23" s="291"/>
      <c r="E23" s="291"/>
      <c r="F23" s="291"/>
      <c r="G23" s="291"/>
      <c r="H23" s="214">
        <v>9960</v>
      </c>
    </row>
    <row r="24" spans="2:9" ht="21">
      <c r="B24" s="222" t="s">
        <v>310</v>
      </c>
      <c r="C24" s="290"/>
      <c r="D24" s="291"/>
      <c r="E24" s="291"/>
      <c r="F24" s="291"/>
      <c r="G24" s="291"/>
      <c r="H24" s="213">
        <v>9960</v>
      </c>
    </row>
    <row r="25" spans="2:9" ht="12.75" customHeight="1">
      <c r="B25" s="222" t="s">
        <v>311</v>
      </c>
      <c r="C25" s="290"/>
      <c r="D25" s="291"/>
      <c r="E25" s="291"/>
      <c r="F25" s="291"/>
      <c r="G25" s="291"/>
      <c r="H25" s="211">
        <v>0</v>
      </c>
    </row>
    <row r="26" spans="2:9">
      <c r="B26" s="221" t="s">
        <v>153</v>
      </c>
      <c r="C26" s="290"/>
      <c r="D26" s="291"/>
      <c r="E26" s="291"/>
      <c r="F26" s="291"/>
      <c r="G26" s="291"/>
      <c r="H26" s="217">
        <v>7467</v>
      </c>
    </row>
    <row r="27" spans="2:9" ht="21">
      <c r="B27" s="222" t="s">
        <v>310</v>
      </c>
      <c r="C27" s="290"/>
      <c r="D27" s="291"/>
      <c r="E27" s="291"/>
      <c r="F27" s="291"/>
      <c r="G27" s="291"/>
      <c r="H27" s="211">
        <v>7467</v>
      </c>
    </row>
    <row r="28" spans="2:9" ht="12.75" customHeight="1">
      <c r="B28" s="222" t="s">
        <v>311</v>
      </c>
      <c r="C28" s="292"/>
      <c r="D28" s="293"/>
      <c r="E28" s="293"/>
      <c r="F28" s="293"/>
      <c r="G28" s="293"/>
      <c r="H28" s="211">
        <v>0</v>
      </c>
    </row>
    <row r="29" spans="2:9">
      <c r="B29" s="202"/>
      <c r="C29" s="202"/>
      <c r="D29" s="202"/>
      <c r="E29" s="202"/>
      <c r="F29" s="202"/>
      <c r="G29" s="202"/>
      <c r="H29" s="202"/>
    </row>
    <row r="30" spans="2:9">
      <c r="C30" s="17"/>
      <c r="D30" s="17"/>
      <c r="E30" s="17"/>
      <c r="F30" s="17"/>
      <c r="H30" s="17"/>
    </row>
    <row r="31" spans="2:9">
      <c r="C31" s="17"/>
      <c r="D31" s="17"/>
      <c r="E31" s="17"/>
      <c r="F31" s="17"/>
      <c r="H31" s="206"/>
    </row>
    <row r="32" spans="2:9">
      <c r="B32" s="17"/>
      <c r="C32" s="17"/>
      <c r="D32" s="17"/>
      <c r="E32" s="17"/>
      <c r="F32" s="17"/>
      <c r="H32" s="206"/>
    </row>
    <row r="33" spans="2:8" ht="24.75" customHeight="1">
      <c r="B33" s="227" t="s">
        <v>292</v>
      </c>
      <c r="C33" s="226" t="s">
        <v>262</v>
      </c>
      <c r="D33" s="226" t="s">
        <v>263</v>
      </c>
      <c r="E33" s="226" t="s">
        <v>264</v>
      </c>
      <c r="F33" s="226" t="s">
        <v>295</v>
      </c>
      <c r="G33" s="226" t="s">
        <v>296</v>
      </c>
      <c r="H33" s="207" t="s">
        <v>297</v>
      </c>
    </row>
    <row r="34" spans="2:8" ht="19.5" customHeight="1">
      <c r="B34" s="208"/>
      <c r="C34" s="209" t="s">
        <v>421</v>
      </c>
      <c r="D34" s="209" t="s">
        <v>421</v>
      </c>
      <c r="E34" s="209" t="s">
        <v>421</v>
      </c>
      <c r="F34" s="209" t="s">
        <v>421</v>
      </c>
      <c r="G34" s="209" t="s">
        <v>421</v>
      </c>
      <c r="H34" s="209" t="s">
        <v>421</v>
      </c>
    </row>
    <row r="35" spans="2:8" ht="21">
      <c r="B35" s="210" t="s">
        <v>298</v>
      </c>
      <c r="C35" s="211">
        <v>5993</v>
      </c>
      <c r="D35" s="211">
        <v>35434</v>
      </c>
      <c r="E35" s="211">
        <v>3341</v>
      </c>
      <c r="F35" s="211">
        <v>44768</v>
      </c>
      <c r="G35" s="211">
        <v>0</v>
      </c>
      <c r="H35" s="211">
        <v>44768</v>
      </c>
    </row>
    <row r="36" spans="2:8">
      <c r="B36" s="212" t="s">
        <v>299</v>
      </c>
      <c r="C36" s="211">
        <v>16</v>
      </c>
      <c r="D36" s="211">
        <v>8</v>
      </c>
      <c r="E36" s="211">
        <v>6847</v>
      </c>
      <c r="F36" s="213">
        <v>6871</v>
      </c>
      <c r="G36" s="211">
        <v>-6871</v>
      </c>
      <c r="H36" s="211">
        <v>0</v>
      </c>
    </row>
    <row r="37" spans="2:8">
      <c r="B37" s="208" t="s">
        <v>34</v>
      </c>
      <c r="C37" s="214">
        <v>6009</v>
      </c>
      <c r="D37" s="214">
        <v>35442</v>
      </c>
      <c r="E37" s="214">
        <v>10188</v>
      </c>
      <c r="F37" s="214">
        <v>51639</v>
      </c>
      <c r="G37" s="214">
        <v>-6871</v>
      </c>
      <c r="H37" s="214">
        <v>44768</v>
      </c>
    </row>
    <row r="38" spans="2:8">
      <c r="B38" s="215" t="s">
        <v>300</v>
      </c>
      <c r="C38" s="211">
        <v>-2027</v>
      </c>
      <c r="D38" s="211">
        <v>-32236</v>
      </c>
      <c r="E38" s="211">
        <v>-8881</v>
      </c>
      <c r="F38" s="211">
        <v>-43144</v>
      </c>
      <c r="G38" s="211">
        <v>5581</v>
      </c>
      <c r="H38" s="211">
        <v>-37563</v>
      </c>
    </row>
    <row r="39" spans="2:8">
      <c r="B39" s="216" t="s">
        <v>35</v>
      </c>
      <c r="C39" s="217">
        <v>3982</v>
      </c>
      <c r="D39" s="217">
        <v>3206</v>
      </c>
      <c r="E39" s="217">
        <v>1307</v>
      </c>
      <c r="F39" s="214">
        <v>8495</v>
      </c>
      <c r="G39" s="217">
        <v>-1290</v>
      </c>
      <c r="H39" s="214">
        <v>7205</v>
      </c>
    </row>
    <row r="40" spans="2:8">
      <c r="B40" s="210" t="s">
        <v>301</v>
      </c>
      <c r="C40" s="211">
        <v>-644</v>
      </c>
      <c r="D40" s="211">
        <v>-1241</v>
      </c>
      <c r="E40" s="211">
        <v>-220</v>
      </c>
      <c r="F40" s="213">
        <v>-2105</v>
      </c>
      <c r="G40" s="211">
        <v>-27</v>
      </c>
      <c r="H40" s="213">
        <v>-2132</v>
      </c>
    </row>
    <row r="41" spans="2:8">
      <c r="B41" s="210" t="s">
        <v>302</v>
      </c>
      <c r="C41" s="211">
        <v>-405</v>
      </c>
      <c r="D41" s="211">
        <v>-351</v>
      </c>
      <c r="E41" s="211">
        <v>-4211</v>
      </c>
      <c r="F41" s="213">
        <v>-4967</v>
      </c>
      <c r="G41" s="211">
        <v>149</v>
      </c>
      <c r="H41" s="213">
        <v>-4818</v>
      </c>
    </row>
    <row r="42" spans="2:8">
      <c r="B42" s="216" t="s">
        <v>303</v>
      </c>
      <c r="C42" s="217">
        <v>2933</v>
      </c>
      <c r="D42" s="217">
        <v>1614</v>
      </c>
      <c r="E42" s="217">
        <v>-3124</v>
      </c>
      <c r="F42" s="214">
        <v>1423</v>
      </c>
      <c r="G42" s="217">
        <v>-1168</v>
      </c>
      <c r="H42" s="214">
        <v>255</v>
      </c>
    </row>
    <row r="43" spans="2:8" ht="21">
      <c r="B43" s="210" t="s">
        <v>304</v>
      </c>
      <c r="C43" s="211">
        <v>4482</v>
      </c>
      <c r="D43" s="211">
        <v>0</v>
      </c>
      <c r="E43" s="211">
        <v>0</v>
      </c>
      <c r="F43" s="211">
        <v>4482</v>
      </c>
      <c r="G43" s="211">
        <v>0</v>
      </c>
      <c r="H43" s="211">
        <v>4482</v>
      </c>
    </row>
    <row r="44" spans="2:8" ht="19.5">
      <c r="B44" s="218" t="s">
        <v>305</v>
      </c>
      <c r="C44" s="217">
        <v>7415</v>
      </c>
      <c r="D44" s="217">
        <v>1614</v>
      </c>
      <c r="E44" s="217">
        <v>-3124</v>
      </c>
      <c r="F44" s="217">
        <v>5905</v>
      </c>
      <c r="G44" s="217">
        <v>-1168</v>
      </c>
      <c r="H44" s="217">
        <v>4737</v>
      </c>
    </row>
    <row r="45" spans="2:8" ht="21">
      <c r="B45" s="210" t="s">
        <v>103</v>
      </c>
      <c r="C45" s="288"/>
      <c r="D45" s="289"/>
      <c r="E45" s="289"/>
      <c r="F45" s="289"/>
      <c r="G45" s="289"/>
      <c r="H45" s="211">
        <v>0</v>
      </c>
    </row>
    <row r="46" spans="2:8">
      <c r="B46" s="210" t="s">
        <v>244</v>
      </c>
      <c r="C46" s="290"/>
      <c r="D46" s="291"/>
      <c r="E46" s="291"/>
      <c r="F46" s="291"/>
      <c r="G46" s="291"/>
      <c r="H46" s="211">
        <v>728</v>
      </c>
    </row>
    <row r="47" spans="2:8">
      <c r="B47" s="210" t="s">
        <v>245</v>
      </c>
      <c r="C47" s="290"/>
      <c r="D47" s="291"/>
      <c r="E47" s="291"/>
      <c r="F47" s="291"/>
      <c r="G47" s="291"/>
      <c r="H47" s="211">
        <v>-1784</v>
      </c>
    </row>
    <row r="48" spans="2:8">
      <c r="B48" s="216" t="s">
        <v>320</v>
      </c>
      <c r="C48" s="290"/>
      <c r="D48" s="291"/>
      <c r="E48" s="291"/>
      <c r="F48" s="291"/>
      <c r="G48" s="291"/>
      <c r="H48" s="217">
        <v>3681</v>
      </c>
    </row>
    <row r="49" spans="2:8">
      <c r="B49" s="212" t="s">
        <v>306</v>
      </c>
      <c r="C49" s="290"/>
      <c r="D49" s="291"/>
      <c r="E49" s="291"/>
      <c r="F49" s="291"/>
      <c r="G49" s="291"/>
      <c r="H49" s="211">
        <v>754</v>
      </c>
    </row>
    <row r="50" spans="2:8">
      <c r="B50" s="212" t="s">
        <v>254</v>
      </c>
      <c r="C50" s="290"/>
      <c r="D50" s="291"/>
      <c r="E50" s="291"/>
      <c r="F50" s="291"/>
      <c r="G50" s="291"/>
      <c r="H50" s="211">
        <v>-4683</v>
      </c>
    </row>
    <row r="51" spans="2:8" ht="21">
      <c r="B51" s="210" t="s">
        <v>308</v>
      </c>
      <c r="C51" s="290"/>
      <c r="D51" s="291"/>
      <c r="E51" s="291"/>
      <c r="F51" s="291"/>
      <c r="G51" s="291"/>
      <c r="H51" s="211">
        <v>-165</v>
      </c>
    </row>
    <row r="52" spans="2:8">
      <c r="B52" s="208" t="s">
        <v>255</v>
      </c>
      <c r="C52" s="290"/>
      <c r="D52" s="291"/>
      <c r="E52" s="291"/>
      <c r="F52" s="291"/>
      <c r="G52" s="291"/>
      <c r="H52" s="214">
        <v>-413</v>
      </c>
    </row>
    <row r="53" spans="2:8">
      <c r="B53" s="212" t="s">
        <v>307</v>
      </c>
      <c r="C53" s="290"/>
      <c r="D53" s="291"/>
      <c r="E53" s="291"/>
      <c r="F53" s="291"/>
      <c r="G53" s="291"/>
      <c r="H53" s="213">
        <v>5064</v>
      </c>
    </row>
    <row r="54" spans="2:8">
      <c r="B54" s="221" t="s">
        <v>309</v>
      </c>
      <c r="C54" s="290"/>
      <c r="D54" s="291"/>
      <c r="E54" s="291"/>
      <c r="F54" s="291"/>
      <c r="G54" s="291"/>
      <c r="H54" s="214">
        <v>4651</v>
      </c>
    </row>
    <row r="55" spans="2:8" ht="21">
      <c r="B55" s="222" t="s">
        <v>310</v>
      </c>
      <c r="C55" s="290"/>
      <c r="D55" s="291"/>
      <c r="E55" s="291"/>
      <c r="F55" s="291"/>
      <c r="G55" s="291"/>
      <c r="H55" s="213">
        <v>4651</v>
      </c>
    </row>
    <row r="56" spans="2:8">
      <c r="B56" s="222" t="s">
        <v>311</v>
      </c>
      <c r="C56" s="290"/>
      <c r="D56" s="291"/>
      <c r="E56" s="291"/>
      <c r="F56" s="291"/>
      <c r="G56" s="291"/>
      <c r="H56" s="213">
        <v>0</v>
      </c>
    </row>
    <row r="57" spans="2:8">
      <c r="B57" s="221" t="s">
        <v>153</v>
      </c>
      <c r="C57" s="290"/>
      <c r="D57" s="291"/>
      <c r="E57" s="291"/>
      <c r="F57" s="291"/>
      <c r="G57" s="291"/>
      <c r="H57" s="217">
        <v>5340</v>
      </c>
    </row>
    <row r="58" spans="2:8" ht="21">
      <c r="B58" s="222" t="s">
        <v>310</v>
      </c>
      <c r="C58" s="290"/>
      <c r="D58" s="291"/>
      <c r="E58" s="291"/>
      <c r="F58" s="291"/>
      <c r="G58" s="291"/>
      <c r="H58" s="213">
        <v>5340</v>
      </c>
    </row>
    <row r="59" spans="2:8">
      <c r="B59" s="222" t="s">
        <v>311</v>
      </c>
      <c r="C59" s="292"/>
      <c r="D59" s="293"/>
      <c r="E59" s="293"/>
      <c r="F59" s="293"/>
      <c r="G59" s="293"/>
      <c r="H59" s="213">
        <v>0</v>
      </c>
    </row>
    <row r="61" spans="2:8">
      <c r="B61" s="228"/>
      <c r="C61" s="229"/>
      <c r="D61" s="229"/>
      <c r="E61" s="229"/>
      <c r="F61" s="229"/>
      <c r="G61" s="229"/>
      <c r="H61" s="229"/>
    </row>
    <row r="62" spans="2:8">
      <c r="B62" s="228"/>
      <c r="C62" s="229"/>
      <c r="D62" s="229"/>
      <c r="E62" s="229"/>
      <c r="F62" s="229"/>
      <c r="G62" s="229"/>
      <c r="H62" s="229"/>
    </row>
    <row r="63" spans="2:8">
      <c r="B63" s="228"/>
      <c r="C63" s="229"/>
      <c r="D63" s="229"/>
      <c r="E63" s="229"/>
      <c r="F63" s="229"/>
      <c r="G63" s="229"/>
      <c r="H63" s="229"/>
    </row>
  </sheetData>
  <mergeCells count="2">
    <mergeCell ref="C45:G59"/>
    <mergeCell ref="C14:G28"/>
  </mergeCells>
  <phoneticPr fontId="68" type="noConversion"/>
  <conditionalFormatting sqref="C30:H31 B32:H32">
    <cfRule type="cellIs" dxfId="1" priority="9" stopIfTrue="1" operator="notEqual">
      <formula>0</formula>
    </cfRule>
  </conditionalFormatting>
  <pageMargins left="0.75" right="0.75" top="1" bottom="1" header="0.5" footer="0.5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8" enableFormatConditionsCalculation="0">
    <tabColor indexed="44"/>
    <pageSetUpPr fitToPage="1"/>
  </sheetPr>
  <dimension ref="A2:K37"/>
  <sheetViews>
    <sheetView view="pageBreakPreview" zoomScaleNormal="100" workbookViewId="0">
      <selection activeCell="F26" sqref="F26"/>
    </sheetView>
  </sheetViews>
  <sheetFormatPr defaultRowHeight="12.75"/>
  <cols>
    <col min="1" max="1" width="3.140625" style="11" customWidth="1"/>
    <col min="2" max="2" width="33.7109375" style="12" customWidth="1"/>
    <col min="3" max="6" width="12.28515625" style="8" customWidth="1"/>
    <col min="7" max="7" width="3.7109375" style="11" customWidth="1"/>
    <col min="8" max="8" width="13" style="11" customWidth="1"/>
    <col min="9" max="11" width="9.140625" style="11"/>
    <col min="12" max="16384" width="9.140625" style="9"/>
  </cols>
  <sheetData>
    <row r="2" spans="1:6">
      <c r="A2" s="12"/>
    </row>
    <row r="3" spans="1:6" ht="45">
      <c r="B3" s="103" t="s">
        <v>422</v>
      </c>
      <c r="C3" s="36" t="s">
        <v>235</v>
      </c>
      <c r="D3" s="36" t="s">
        <v>59</v>
      </c>
      <c r="E3" s="36" t="s">
        <v>236</v>
      </c>
      <c r="F3" s="36" t="s">
        <v>151</v>
      </c>
    </row>
    <row r="4" spans="1:6" ht="12.75" customHeight="1" collapsed="1">
      <c r="B4" s="60" t="s">
        <v>350</v>
      </c>
      <c r="C4" s="37">
        <v>5378</v>
      </c>
      <c r="D4" s="37">
        <v>10070</v>
      </c>
      <c r="E4" s="37">
        <v>1093</v>
      </c>
      <c r="F4" s="39">
        <v>16541</v>
      </c>
    </row>
    <row r="5" spans="1:6" ht="12.75" customHeight="1">
      <c r="B5" s="60" t="s">
        <v>357</v>
      </c>
      <c r="C5" s="37">
        <v>13637</v>
      </c>
      <c r="D5" s="37">
        <v>13559</v>
      </c>
      <c r="E5" s="37">
        <v>188</v>
      </c>
      <c r="F5" s="39">
        <v>27384</v>
      </c>
    </row>
    <row r="6" spans="1:6" ht="12.75" customHeight="1" collapsed="1">
      <c r="B6" s="60" t="s">
        <v>410</v>
      </c>
      <c r="C6" s="37">
        <v>5280</v>
      </c>
      <c r="D6" s="37">
        <v>4210</v>
      </c>
      <c r="E6" s="37">
        <v>82</v>
      </c>
      <c r="F6" s="39">
        <v>9572</v>
      </c>
    </row>
    <row r="7" spans="1:6" ht="12.75" customHeight="1">
      <c r="B7" s="60" t="s">
        <v>411</v>
      </c>
      <c r="C7" s="37">
        <v>8487</v>
      </c>
      <c r="D7" s="37">
        <v>158</v>
      </c>
      <c r="E7" s="37">
        <v>91</v>
      </c>
      <c r="F7" s="39">
        <v>8736</v>
      </c>
    </row>
    <row r="8" spans="1:6" ht="12.75" customHeight="1" collapsed="1">
      <c r="B8" s="61" t="s">
        <v>151</v>
      </c>
      <c r="C8" s="39">
        <v>32782</v>
      </c>
      <c r="D8" s="39">
        <v>27997</v>
      </c>
      <c r="E8" s="39">
        <v>1454</v>
      </c>
      <c r="F8" s="39">
        <v>62233</v>
      </c>
    </row>
    <row r="9" spans="1:6">
      <c r="F9" s="15"/>
    </row>
    <row r="10" spans="1:6">
      <c r="F10" s="15"/>
    </row>
    <row r="11" spans="1:6" ht="45">
      <c r="B11" s="61" t="s">
        <v>423</v>
      </c>
      <c r="C11" s="36" t="s">
        <v>235</v>
      </c>
      <c r="D11" s="36" t="s">
        <v>59</v>
      </c>
      <c r="E11" s="36" t="s">
        <v>236</v>
      </c>
      <c r="F11" s="36" t="s">
        <v>151</v>
      </c>
    </row>
    <row r="12" spans="1:6" ht="12.75" customHeight="1">
      <c r="B12" s="60" t="s">
        <v>133</v>
      </c>
      <c r="C12" s="37">
        <v>18473</v>
      </c>
      <c r="D12" s="37">
        <v>5228</v>
      </c>
      <c r="E12" s="37">
        <v>139</v>
      </c>
      <c r="F12" s="39">
        <v>23840</v>
      </c>
    </row>
    <row r="13" spans="1:6" ht="12.75" customHeight="1">
      <c r="B13" s="60" t="s">
        <v>350</v>
      </c>
      <c r="C13" s="37">
        <v>6000</v>
      </c>
      <c r="D13" s="37">
        <v>389</v>
      </c>
      <c r="E13" s="37">
        <v>149</v>
      </c>
      <c r="F13" s="39">
        <v>6538</v>
      </c>
    </row>
    <row r="14" spans="1:6" ht="13.5" customHeight="1">
      <c r="B14" s="60" t="s">
        <v>357</v>
      </c>
      <c r="C14" s="37">
        <v>13637</v>
      </c>
      <c r="D14" s="37">
        <v>6</v>
      </c>
      <c r="E14" s="37">
        <v>0</v>
      </c>
      <c r="F14" s="39">
        <v>13643</v>
      </c>
    </row>
    <row r="15" spans="1:6" ht="12.75" customHeight="1" collapsed="1">
      <c r="B15" s="61" t="s">
        <v>151</v>
      </c>
      <c r="C15" s="39">
        <v>38110</v>
      </c>
      <c r="D15" s="39">
        <v>5623</v>
      </c>
      <c r="E15" s="39">
        <v>288</v>
      </c>
      <c r="F15" s="39">
        <v>44021</v>
      </c>
    </row>
    <row r="16" spans="1:6">
      <c r="F16" s="15"/>
    </row>
    <row r="17" spans="2:8">
      <c r="F17" s="15"/>
    </row>
    <row r="18" spans="2:8" ht="24" customHeight="1">
      <c r="B18" s="302" t="s">
        <v>131</v>
      </c>
      <c r="C18" s="303"/>
      <c r="D18" s="304"/>
      <c r="E18" s="36" t="s">
        <v>209</v>
      </c>
      <c r="F18" s="36" t="s">
        <v>351</v>
      </c>
    </row>
    <row r="19" spans="2:8" ht="12.75" customHeight="1">
      <c r="B19" s="305" t="s">
        <v>24</v>
      </c>
      <c r="C19" s="306"/>
      <c r="D19" s="307"/>
      <c r="E19" s="37">
        <v>146450</v>
      </c>
      <c r="F19" s="37">
        <v>144351</v>
      </c>
    </row>
    <row r="20" spans="2:8" ht="12.75" customHeight="1" collapsed="1">
      <c r="B20" s="305" t="s">
        <v>23</v>
      </c>
      <c r="C20" s="306"/>
      <c r="D20" s="307"/>
      <c r="E20" s="37">
        <v>1530</v>
      </c>
      <c r="F20" s="37">
        <v>3880</v>
      </c>
    </row>
    <row r="21" spans="2:8">
      <c r="B21" s="305" t="s">
        <v>22</v>
      </c>
      <c r="C21" s="306"/>
      <c r="D21" s="307"/>
      <c r="E21" s="37">
        <v>9610</v>
      </c>
      <c r="F21" s="37">
        <v>9629</v>
      </c>
    </row>
    <row r="22" spans="2:8" ht="12.75" customHeight="1">
      <c r="B22" s="305" t="s">
        <v>27</v>
      </c>
      <c r="C22" s="306"/>
      <c r="D22" s="307"/>
      <c r="E22" s="37">
        <v>11562</v>
      </c>
      <c r="F22" s="37">
        <v>12089</v>
      </c>
    </row>
    <row r="23" spans="2:8">
      <c r="B23" s="305" t="s">
        <v>25</v>
      </c>
      <c r="C23" s="306"/>
      <c r="D23" s="307"/>
      <c r="E23" s="37">
        <v>6220</v>
      </c>
      <c r="F23" s="37">
        <v>6204</v>
      </c>
    </row>
    <row r="24" spans="2:8" ht="21.75" customHeight="1">
      <c r="B24" s="254" t="s">
        <v>26</v>
      </c>
      <c r="C24" s="311"/>
      <c r="D24" s="255"/>
      <c r="E24" s="38">
        <v>6314</v>
      </c>
      <c r="F24" s="38">
        <v>6696</v>
      </c>
      <c r="H24" s="69"/>
    </row>
    <row r="25" spans="2:8" ht="12.75" customHeight="1" collapsed="1">
      <c r="B25" s="254" t="s">
        <v>218</v>
      </c>
      <c r="C25" s="311"/>
      <c r="D25" s="255"/>
      <c r="E25" s="37">
        <v>324</v>
      </c>
      <c r="F25" s="37">
        <v>0</v>
      </c>
    </row>
    <row r="26" spans="2:8" collapsed="1">
      <c r="B26" s="308" t="s">
        <v>151</v>
      </c>
      <c r="C26" s="309"/>
      <c r="D26" s="310"/>
      <c r="E26" s="39">
        <v>182010</v>
      </c>
      <c r="F26" s="39">
        <v>182849</v>
      </c>
      <c r="H26" s="69"/>
    </row>
    <row r="27" spans="2:8">
      <c r="E27" s="66"/>
      <c r="F27" s="66"/>
    </row>
    <row r="28" spans="2:8">
      <c r="E28" s="66"/>
      <c r="F28" s="66"/>
    </row>
    <row r="29" spans="2:8" ht="21.75" customHeight="1">
      <c r="B29" s="302" t="s">
        <v>132</v>
      </c>
      <c r="C29" s="303"/>
      <c r="D29" s="304"/>
      <c r="E29" s="36" t="s">
        <v>209</v>
      </c>
      <c r="F29" s="36" t="s">
        <v>351</v>
      </c>
    </row>
    <row r="30" spans="2:8">
      <c r="B30" s="305" t="s">
        <v>287</v>
      </c>
      <c r="C30" s="306"/>
      <c r="D30" s="307"/>
      <c r="E30" s="37">
        <v>53208</v>
      </c>
      <c r="F30" s="37">
        <v>51310</v>
      </c>
    </row>
    <row r="31" spans="2:8">
      <c r="B31" s="305" t="s">
        <v>78</v>
      </c>
      <c r="C31" s="306"/>
      <c r="D31" s="307"/>
      <c r="E31" s="37">
        <v>25500</v>
      </c>
      <c r="F31" s="37">
        <v>26600</v>
      </c>
    </row>
    <row r="32" spans="2:8">
      <c r="B32" s="305" t="s">
        <v>412</v>
      </c>
      <c r="C32" s="306"/>
      <c r="D32" s="307"/>
      <c r="E32" s="37">
        <v>39900</v>
      </c>
      <c r="F32" s="37">
        <v>0</v>
      </c>
    </row>
    <row r="33" spans="2:6" collapsed="1">
      <c r="B33" s="308" t="s">
        <v>151</v>
      </c>
      <c r="C33" s="309"/>
      <c r="D33" s="310"/>
      <c r="E33" s="39">
        <v>118608</v>
      </c>
      <c r="F33" s="39">
        <v>77910</v>
      </c>
    </row>
    <row r="34" spans="2:6">
      <c r="E34" s="66"/>
      <c r="F34" s="66"/>
    </row>
    <row r="35" spans="2:6">
      <c r="E35" s="66"/>
      <c r="F35" s="66"/>
    </row>
    <row r="36" spans="2:6">
      <c r="F36" s="109"/>
    </row>
    <row r="37" spans="2:6">
      <c r="F37" s="109"/>
    </row>
  </sheetData>
  <sheetProtection formatRows="0"/>
  <mergeCells count="14">
    <mergeCell ref="B30:D30"/>
    <mergeCell ref="B31:D31"/>
    <mergeCell ref="B32:D32"/>
    <mergeCell ref="B25:D25"/>
    <mergeCell ref="B33:D33"/>
    <mergeCell ref="B23:D23"/>
    <mergeCell ref="B24:D24"/>
    <mergeCell ref="B18:D18"/>
    <mergeCell ref="B20:D20"/>
    <mergeCell ref="B19:D19"/>
    <mergeCell ref="B29:D29"/>
    <mergeCell ref="B26:D26"/>
    <mergeCell ref="B21:D21"/>
    <mergeCell ref="B22:D22"/>
  </mergeCells>
  <phoneticPr fontId="7" type="noConversion"/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6" enableFormatConditionsCalculation="0">
    <tabColor indexed="44"/>
    <pageSetUpPr fitToPage="1"/>
  </sheetPr>
  <dimension ref="A2:L21"/>
  <sheetViews>
    <sheetView view="pageBreakPreview" zoomScaleNormal="100" workbookViewId="0">
      <selection activeCell="C4" sqref="C4:E11"/>
    </sheetView>
  </sheetViews>
  <sheetFormatPr defaultRowHeight="12.75"/>
  <cols>
    <col min="1" max="1" width="3.140625" style="11" customWidth="1"/>
    <col min="2" max="2" width="33.7109375" style="12" customWidth="1"/>
    <col min="3" max="6" width="12.28515625" style="8" customWidth="1"/>
    <col min="7" max="7" width="3.7109375" style="11" customWidth="1"/>
    <col min="8" max="8" width="4.5703125" style="9" customWidth="1"/>
    <col min="9" max="9" width="9.7109375" style="9" bestFit="1" customWidth="1"/>
    <col min="10" max="16384" width="9.140625" style="9"/>
  </cols>
  <sheetData>
    <row r="2" spans="1:12">
      <c r="A2" s="12"/>
    </row>
    <row r="3" spans="1:12" ht="33.75">
      <c r="B3" s="61" t="s">
        <v>424</v>
      </c>
      <c r="C3" s="36" t="s">
        <v>235</v>
      </c>
      <c r="D3" s="36" t="s">
        <v>59</v>
      </c>
      <c r="E3" s="36" t="s">
        <v>236</v>
      </c>
      <c r="F3" s="36" t="s">
        <v>151</v>
      </c>
    </row>
    <row r="4" spans="1:12" ht="12.75" customHeight="1" collapsed="1">
      <c r="B4" s="60" t="s">
        <v>237</v>
      </c>
      <c r="C4" s="37">
        <v>137</v>
      </c>
      <c r="D4" s="37">
        <v>512</v>
      </c>
      <c r="E4" s="37">
        <v>111</v>
      </c>
      <c r="F4" s="39">
        <v>760</v>
      </c>
      <c r="L4" s="89"/>
    </row>
    <row r="5" spans="1:12" ht="12.75" customHeight="1" collapsed="1">
      <c r="B5" s="60" t="s">
        <v>415</v>
      </c>
      <c r="C5" s="37">
        <v>3507</v>
      </c>
      <c r="D5" s="37">
        <v>225</v>
      </c>
      <c r="E5" s="37">
        <v>0</v>
      </c>
      <c r="F5" s="39">
        <v>3732</v>
      </c>
    </row>
    <row r="6" spans="1:12" ht="12.75" customHeight="1">
      <c r="B6" s="60" t="s">
        <v>256</v>
      </c>
      <c r="C6" s="37">
        <v>657</v>
      </c>
      <c r="D6" s="37">
        <v>1569</v>
      </c>
      <c r="E6" s="37">
        <v>80</v>
      </c>
      <c r="F6" s="39">
        <v>2306</v>
      </c>
    </row>
    <row r="7" spans="1:12" ht="12.75" customHeight="1">
      <c r="B7" s="60" t="s">
        <v>257</v>
      </c>
      <c r="C7" s="37">
        <v>8823</v>
      </c>
      <c r="D7" s="37">
        <v>24051</v>
      </c>
      <c r="E7" s="37">
        <v>630</v>
      </c>
      <c r="F7" s="39">
        <v>33504</v>
      </c>
    </row>
    <row r="8" spans="1:12" ht="12.75" customHeight="1">
      <c r="B8" s="60" t="s">
        <v>418</v>
      </c>
      <c r="C8" s="37">
        <v>13093</v>
      </c>
      <c r="D8" s="37">
        <v>22323</v>
      </c>
      <c r="E8" s="37">
        <v>395</v>
      </c>
      <c r="F8" s="39">
        <v>35811</v>
      </c>
    </row>
    <row r="9" spans="1:12" ht="12.75" customHeight="1" collapsed="1">
      <c r="B9" s="60" t="s">
        <v>417</v>
      </c>
      <c r="C9" s="37">
        <v>21527</v>
      </c>
      <c r="D9" s="37">
        <v>61</v>
      </c>
      <c r="E9" s="37">
        <v>342</v>
      </c>
      <c r="F9" s="39">
        <v>21930</v>
      </c>
    </row>
    <row r="10" spans="1:12" ht="12.75" customHeight="1" collapsed="1">
      <c r="B10" s="60" t="s">
        <v>359</v>
      </c>
      <c r="C10" s="37">
        <v>1152</v>
      </c>
      <c r="D10" s="37">
        <v>32</v>
      </c>
      <c r="E10" s="37">
        <v>117</v>
      </c>
      <c r="F10" s="39">
        <v>1301</v>
      </c>
    </row>
    <row r="11" spans="1:12" ht="12.75" customHeight="1">
      <c r="B11" s="60" t="s">
        <v>238</v>
      </c>
      <c r="C11" s="37">
        <v>0</v>
      </c>
      <c r="D11" s="37">
        <v>1663</v>
      </c>
      <c r="E11" s="37">
        <v>0</v>
      </c>
      <c r="F11" s="39">
        <v>1663</v>
      </c>
    </row>
    <row r="12" spans="1:12" ht="12.75" customHeight="1">
      <c r="B12" s="61" t="s">
        <v>151</v>
      </c>
      <c r="C12" s="39">
        <v>48896</v>
      </c>
      <c r="D12" s="39">
        <v>50436</v>
      </c>
      <c r="E12" s="39">
        <v>1675</v>
      </c>
      <c r="F12" s="39">
        <v>101007</v>
      </c>
    </row>
    <row r="15" spans="1:12" ht="33.75">
      <c r="B15" s="61" t="s">
        <v>425</v>
      </c>
      <c r="C15" s="36" t="s">
        <v>235</v>
      </c>
      <c r="D15" s="36" t="s">
        <v>59</v>
      </c>
      <c r="E15" s="36" t="s">
        <v>236</v>
      </c>
      <c r="F15" s="36" t="s">
        <v>151</v>
      </c>
    </row>
    <row r="16" spans="1:12" ht="12.75" customHeight="1">
      <c r="B16" s="60" t="s">
        <v>237</v>
      </c>
      <c r="C16" s="37">
        <v>282</v>
      </c>
      <c r="D16" s="37">
        <v>1757</v>
      </c>
      <c r="E16" s="37">
        <v>382</v>
      </c>
      <c r="F16" s="39">
        <v>2421</v>
      </c>
    </row>
    <row r="17" spans="2:6">
      <c r="B17" s="60" t="s">
        <v>256</v>
      </c>
      <c r="C17" s="37">
        <v>6183</v>
      </c>
      <c r="D17" s="37">
        <v>18592</v>
      </c>
      <c r="E17" s="37">
        <v>903</v>
      </c>
      <c r="F17" s="39">
        <v>25678</v>
      </c>
    </row>
    <row r="18" spans="2:6" ht="12.75" customHeight="1">
      <c r="B18" s="60" t="s">
        <v>419</v>
      </c>
      <c r="C18" s="37">
        <v>26572</v>
      </c>
      <c r="D18" s="37">
        <v>9611</v>
      </c>
      <c r="E18" s="37">
        <v>0</v>
      </c>
      <c r="F18" s="39">
        <v>36183</v>
      </c>
    </row>
    <row r="19" spans="2:6" ht="12.75" customHeight="1">
      <c r="B19" s="60" t="s">
        <v>359</v>
      </c>
      <c r="C19" s="37">
        <v>1152</v>
      </c>
      <c r="D19" s="37">
        <v>0</v>
      </c>
      <c r="E19" s="37">
        <v>0</v>
      </c>
      <c r="F19" s="39">
        <v>1152</v>
      </c>
    </row>
    <row r="20" spans="2:6" ht="12.75" customHeight="1">
      <c r="B20" s="60" t="s">
        <v>238</v>
      </c>
      <c r="C20" s="37">
        <v>0</v>
      </c>
      <c r="D20" s="37">
        <v>971</v>
      </c>
      <c r="E20" s="37">
        <v>0</v>
      </c>
      <c r="F20" s="39">
        <v>971</v>
      </c>
    </row>
    <row r="21" spans="2:6" ht="12.75" customHeight="1" collapsed="1">
      <c r="B21" s="61" t="s">
        <v>151</v>
      </c>
      <c r="C21" s="39">
        <v>34189</v>
      </c>
      <c r="D21" s="39">
        <v>30931</v>
      </c>
      <c r="E21" s="39">
        <v>1285</v>
      </c>
      <c r="F21" s="39">
        <v>66405</v>
      </c>
    </row>
  </sheetData>
  <sheetProtection formatRows="0"/>
  <phoneticPr fontId="7" type="noConversion"/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26</vt:i4>
      </vt:variant>
    </vt:vector>
  </HeadingPairs>
  <TitlesOfParts>
    <vt:vector size="42" baseType="lpstr">
      <vt:lpstr>Wybrane dane finansowe</vt:lpstr>
      <vt:lpstr>Aktywa</vt:lpstr>
      <vt:lpstr>Pasywa</vt:lpstr>
      <vt:lpstr>RZiS</vt:lpstr>
      <vt:lpstr>Segmenty - RZiS 3Q</vt:lpstr>
      <vt:lpstr>CF</vt:lpstr>
      <vt:lpstr>Segmenty - RZiS</vt:lpstr>
      <vt:lpstr>NI - projekty</vt:lpstr>
      <vt:lpstr>Zapasy - projekty</vt:lpstr>
      <vt:lpstr>N.10</vt:lpstr>
      <vt:lpstr>N.18</vt:lpstr>
      <vt:lpstr>N.21A</vt:lpstr>
      <vt:lpstr>Obligacje</vt:lpstr>
      <vt:lpstr>Kredyty</vt:lpstr>
      <vt:lpstr>N.21</vt:lpstr>
      <vt:lpstr>IC</vt:lpstr>
      <vt:lpstr>CF!_Toc177792181</vt:lpstr>
      <vt:lpstr>Pasywa!_Toc177792181</vt:lpstr>
      <vt:lpstr>RZiS!_Toc177792181</vt:lpstr>
      <vt:lpstr>Aktywa!Obszar_wydruku</vt:lpstr>
      <vt:lpstr>CF!Obszar_wydruku</vt:lpstr>
      <vt:lpstr>IC!Obszar_wydruku</vt:lpstr>
      <vt:lpstr>Kredyty!Obszar_wydruku</vt:lpstr>
      <vt:lpstr>N.10!Obszar_wydruku</vt:lpstr>
      <vt:lpstr>N.18!Obszar_wydruku</vt:lpstr>
      <vt:lpstr>N.21!Obszar_wydruku</vt:lpstr>
      <vt:lpstr>N.21A!Obszar_wydruku</vt:lpstr>
      <vt:lpstr>'NI - projekty'!Obszar_wydruku</vt:lpstr>
      <vt:lpstr>Obligacje!Obszar_wydruku</vt:lpstr>
      <vt:lpstr>Pasywa!Obszar_wydruku</vt:lpstr>
      <vt:lpstr>RZiS!Obszar_wydruku</vt:lpstr>
      <vt:lpstr>'Segmenty - RZiS'!Obszar_wydruku</vt:lpstr>
      <vt:lpstr>'Wybrane dane finansowe'!Obszar_wydruku</vt:lpstr>
      <vt:lpstr>'Zapasy - projekty'!Obszar_wydruku</vt:lpstr>
      <vt:lpstr>CF!OLE_LINK14</vt:lpstr>
      <vt:lpstr>RZiS!OLE_LINK14</vt:lpstr>
      <vt:lpstr>Aktywa!OLE_LINK4</vt:lpstr>
      <vt:lpstr>CF!Tytuły_wydruku</vt:lpstr>
      <vt:lpstr>N.18!Tytuły_wydruku</vt:lpstr>
      <vt:lpstr>N.21!Tytuły_wydruku</vt:lpstr>
      <vt:lpstr>Pasywa!Tytuły_wydruku</vt:lpstr>
      <vt:lpstr>RZiS!Tytuły_wydruku</vt:lpstr>
    </vt:vector>
  </TitlesOfParts>
  <Company>IMPEL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Michalczyk</dc:creator>
  <cp:lastModifiedBy>Wilczak Piotr</cp:lastModifiedBy>
  <cp:lastPrinted>2012-05-24T08:36:35Z</cp:lastPrinted>
  <dcterms:created xsi:type="dcterms:W3CDTF">2011-08-26T08:57:25Z</dcterms:created>
  <dcterms:modified xsi:type="dcterms:W3CDTF">2015-03-09T07:26:13Z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VDSA - dane do FS.xls</vt:lpwstr>
  </property>
</Properties>
</file>